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https://nasdaq-my.sharepoint.com/personal/kimseyj_nasdaq_com/Documents/Documents/Projects/SIP/CT Plan/"/>
    </mc:Choice>
  </mc:AlternateContent>
  <xr:revisionPtr revIDLastSave="34" documentId="8_{7AA4A42B-C074-47BC-8FE0-A22E9C8642E6}" xr6:coauthVersionLast="47" xr6:coauthVersionMax="47" xr10:uidLastSave="{F74118D0-39D1-4A46-83A3-B11406EF9F08}"/>
  <bookViews>
    <workbookView xWindow="-96" yWindow="-96" windowWidth="30912" windowHeight="12432" xr2:uid="{00000000-000D-0000-FFFF-FFFF00000000}"/>
  </bookViews>
  <sheets>
    <sheet name="GanttChart - V4" sheetId="17" r:id="rId1"/>
    <sheet name="GanttChart - V3" sheetId="16" state="hidden" r:id="rId2"/>
    <sheet name="GanttChart - V2" sheetId="15" state="hidden" r:id="rId3"/>
    <sheet name="GanttChart" sheetId="9" state="hidden" r:id="rId4"/>
    <sheet name="Sheet2" sheetId="14" state="hidden" r:id="rId5"/>
    <sheet name="Period Lookup" sheetId="13" state="hidden" r:id="rId6"/>
    <sheet name="Help" sheetId="6" state="hidden" r:id="rId7"/>
    <sheet name="TermsOfUse" sheetId="11" state="hidden" r:id="rId8"/>
  </sheets>
  <definedNames>
    <definedName name="prevWBS" localSheetId="3">GanttChart!$A1048576</definedName>
    <definedName name="prevWBS" localSheetId="2">'GanttChart - V2'!$A1048576</definedName>
    <definedName name="prevWBS" localSheetId="1">'GanttChart - V3'!$A1048576</definedName>
    <definedName name="prevWBS" localSheetId="0">'GanttChart - V4'!$A1048576</definedName>
    <definedName name="_xlnm.Print_Area" localSheetId="3">GanttChart!$A$2:$AC$19</definedName>
    <definedName name="_xlnm.Print_Area" localSheetId="2">'GanttChart - V2'!$A$2:$AC$19</definedName>
    <definedName name="_xlnm.Print_Area" localSheetId="1">'GanttChart - V3'!$A$2:$AC$26</definedName>
    <definedName name="_xlnm.Print_Area" localSheetId="0">'GanttChart - V4'!$A$2:$Y$26</definedName>
    <definedName name="_xlnm.Print_Titles" localSheetId="3">GanttChart!$8:$10</definedName>
    <definedName name="_xlnm.Print_Titles" localSheetId="2">'GanttChart - V2'!$8:$10</definedName>
    <definedName name="_xlnm.Print_Titles" localSheetId="1">'GanttChart - V3'!$8:$10</definedName>
    <definedName name="_xlnm.Print_Titles" localSheetId="0">'GanttChart - V4'!$8:$10</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7" l="1"/>
  <c r="D5" i="17" s="1"/>
  <c r="I48" i="17" s="1"/>
  <c r="L48" i="9"/>
  <c r="K48" i="9"/>
  <c r="I48" i="9"/>
  <c r="G48" i="9"/>
  <c r="F48" i="9"/>
  <c r="D48" i="9"/>
  <c r="A48" i="9"/>
  <c r="L47" i="9"/>
  <c r="K47" i="9"/>
  <c r="I47" i="9"/>
  <c r="G47" i="9"/>
  <c r="F47" i="9"/>
  <c r="D47" i="9"/>
  <c r="A47" i="9"/>
  <c r="L46" i="9"/>
  <c r="K46" i="9"/>
  <c r="I46" i="9"/>
  <c r="G46" i="9"/>
  <c r="F46" i="9"/>
  <c r="D46" i="9"/>
  <c r="A46" i="9"/>
  <c r="A45" i="9"/>
  <c r="L44" i="9"/>
  <c r="K44" i="9"/>
  <c r="I44" i="9"/>
  <c r="G44" i="9"/>
  <c r="F44" i="9"/>
  <c r="D44" i="9"/>
  <c r="A44" i="9"/>
  <c r="L43" i="9"/>
  <c r="K43" i="9"/>
  <c r="I43" i="9"/>
  <c r="G43" i="9"/>
  <c r="F43" i="9"/>
  <c r="D43" i="9"/>
  <c r="A43" i="9"/>
  <c r="L42" i="9"/>
  <c r="K42" i="9"/>
  <c r="I42" i="9"/>
  <c r="G42" i="9"/>
  <c r="F42" i="9"/>
  <c r="D42" i="9"/>
  <c r="A42" i="9"/>
  <c r="L41" i="9"/>
  <c r="K41" i="9"/>
  <c r="I41" i="9"/>
  <c r="G41" i="9"/>
  <c r="F41" i="9"/>
  <c r="D41" i="9"/>
  <c r="A41" i="9"/>
  <c r="L40" i="9"/>
  <c r="K40" i="9"/>
  <c r="I40" i="9"/>
  <c r="G40" i="9"/>
  <c r="F40" i="9"/>
  <c r="D40" i="9"/>
  <c r="A40" i="9"/>
  <c r="L39" i="9"/>
  <c r="K39" i="9"/>
  <c r="I39" i="9"/>
  <c r="G39" i="9"/>
  <c r="F39" i="9"/>
  <c r="D39" i="9"/>
  <c r="A39" i="9"/>
  <c r="L38" i="9"/>
  <c r="K38" i="9"/>
  <c r="I38" i="9"/>
  <c r="G38" i="9"/>
  <c r="F38" i="9"/>
  <c r="D38" i="9"/>
  <c r="A38" i="9"/>
  <c r="L37" i="9"/>
  <c r="K37" i="9"/>
  <c r="I37" i="9"/>
  <c r="G37" i="9"/>
  <c r="F37" i="9"/>
  <c r="D37" i="9"/>
  <c r="A37" i="9"/>
  <c r="L36" i="9"/>
  <c r="K36" i="9"/>
  <c r="I36" i="9"/>
  <c r="G36" i="9"/>
  <c r="F36" i="9"/>
  <c r="D36" i="9"/>
  <c r="A36" i="9"/>
  <c r="A35" i="9"/>
  <c r="L34" i="9"/>
  <c r="K34" i="9"/>
  <c r="I34" i="9"/>
  <c r="G34" i="9"/>
  <c r="F34" i="9"/>
  <c r="D34" i="9"/>
  <c r="A34" i="9"/>
  <c r="A33" i="9"/>
  <c r="L32" i="9"/>
  <c r="K32" i="9"/>
  <c r="I32" i="9"/>
  <c r="G32" i="9"/>
  <c r="F32" i="9"/>
  <c r="D32" i="9"/>
  <c r="A32" i="9"/>
  <c r="L31" i="9"/>
  <c r="K31" i="9"/>
  <c r="I31" i="9"/>
  <c r="G31" i="9"/>
  <c r="F31" i="9"/>
  <c r="D31" i="9"/>
  <c r="A31" i="9"/>
  <c r="L30" i="9"/>
  <c r="K30" i="9"/>
  <c r="I30" i="9"/>
  <c r="G30" i="9"/>
  <c r="F30" i="9"/>
  <c r="D30" i="9"/>
  <c r="A30" i="9"/>
  <c r="L29" i="9"/>
  <c r="K29" i="9"/>
  <c r="I29" i="9"/>
  <c r="G29" i="9"/>
  <c r="F29" i="9"/>
  <c r="D29" i="9"/>
  <c r="A29" i="9"/>
  <c r="L28" i="9"/>
  <c r="K28" i="9"/>
  <c r="I28" i="9"/>
  <c r="G28" i="9"/>
  <c r="F28" i="9"/>
  <c r="D28" i="9"/>
  <c r="A28" i="9"/>
  <c r="L27" i="9"/>
  <c r="K27" i="9"/>
  <c r="I27" i="9"/>
  <c r="G27" i="9"/>
  <c r="F27" i="9"/>
  <c r="D27" i="9"/>
  <c r="A26" i="9"/>
  <c r="L25" i="9"/>
  <c r="K25" i="9"/>
  <c r="I25" i="9"/>
  <c r="G25" i="9"/>
  <c r="F25" i="9"/>
  <c r="D25" i="9"/>
  <c r="A25" i="9"/>
  <c r="L24" i="9"/>
  <c r="K24" i="9"/>
  <c r="I24" i="9"/>
  <c r="G24" i="9"/>
  <c r="F24" i="9"/>
  <c r="D24" i="9"/>
  <c r="A24" i="9"/>
  <c r="L23" i="9"/>
  <c r="K23" i="9"/>
  <c r="I23" i="9"/>
  <c r="G23" i="9"/>
  <c r="F23" i="9"/>
  <c r="D23" i="9"/>
  <c r="A23" i="9"/>
  <c r="L22" i="9"/>
  <c r="K22" i="9"/>
  <c r="I22" i="9"/>
  <c r="G22" i="9"/>
  <c r="F22" i="9"/>
  <c r="D22" i="9"/>
  <c r="A22" i="9"/>
  <c r="L21" i="9"/>
  <c r="K21" i="9"/>
  <c r="I21" i="9"/>
  <c r="G21" i="9"/>
  <c r="F21" i="9"/>
  <c r="D21" i="9"/>
  <c r="A20" i="9"/>
  <c r="L19" i="9"/>
  <c r="K19" i="9"/>
  <c r="I19" i="9"/>
  <c r="G19" i="9"/>
  <c r="F19" i="9"/>
  <c r="D19" i="9"/>
  <c r="L18" i="9"/>
  <c r="K18" i="9"/>
  <c r="I18" i="9"/>
  <c r="G18" i="9"/>
  <c r="F18" i="9"/>
  <c r="D18" i="9"/>
  <c r="L17" i="9"/>
  <c r="K17" i="9"/>
  <c r="I17" i="9"/>
  <c r="G17" i="9"/>
  <c r="F17" i="9"/>
  <c r="D17" i="9"/>
  <c r="L16" i="9"/>
  <c r="K16" i="9"/>
  <c r="I16" i="9"/>
  <c r="G16" i="9"/>
  <c r="F16" i="9"/>
  <c r="D16" i="9"/>
  <c r="L15" i="9"/>
  <c r="K15" i="9"/>
  <c r="I15" i="9"/>
  <c r="G15" i="9"/>
  <c r="F15" i="9"/>
  <c r="D15" i="9"/>
  <c r="L14" i="9"/>
  <c r="K14" i="9"/>
  <c r="I14" i="9"/>
  <c r="G14" i="9"/>
  <c r="F14" i="9"/>
  <c r="D14" i="9"/>
  <c r="L13" i="9"/>
  <c r="K13" i="9"/>
  <c r="I13" i="9"/>
  <c r="G13" i="9"/>
  <c r="F13" i="9"/>
  <c r="D13" i="9"/>
  <c r="L12" i="9"/>
  <c r="K12" i="9"/>
  <c r="I12" i="9"/>
  <c r="G12" i="9"/>
  <c r="F12" i="9"/>
  <c r="D12" i="9"/>
  <c r="A11" i="9"/>
  <c r="BJ10" i="9"/>
  <c r="BI10" i="9"/>
  <c r="BH10" i="9"/>
  <c r="BG10" i="9"/>
  <c r="BF10" i="9"/>
  <c r="BE10" i="9"/>
  <c r="BD10" i="9"/>
  <c r="BC10" i="9"/>
  <c r="BB10" i="9"/>
  <c r="BA10" i="9"/>
  <c r="AZ10" i="9"/>
  <c r="AY10" i="9"/>
  <c r="AX10" i="9"/>
  <c r="AW10" i="9"/>
  <c r="AV10" i="9"/>
  <c r="AU10" i="9"/>
  <c r="AT10" i="9"/>
  <c r="AS10" i="9"/>
  <c r="AR10" i="9"/>
  <c r="AQ10" i="9"/>
  <c r="AP10" i="9"/>
  <c r="AO10" i="9"/>
  <c r="AN10" i="9"/>
  <c r="AM10" i="9"/>
  <c r="AL10" i="9"/>
  <c r="AK10" i="9"/>
  <c r="AJ10" i="9"/>
  <c r="AI10" i="9"/>
  <c r="AH10" i="9"/>
  <c r="AG10" i="9"/>
  <c r="AF10" i="9"/>
  <c r="AE10" i="9"/>
  <c r="AD10" i="9"/>
  <c r="AC10" i="9"/>
  <c r="AB10" i="9"/>
  <c r="AA10" i="9"/>
  <c r="C4" i="9"/>
  <c r="C5" i="9" s="1"/>
  <c r="L48" i="15"/>
  <c r="K48" i="15"/>
  <c r="I48" i="15"/>
  <c r="G48" i="15"/>
  <c r="F48" i="15"/>
  <c r="D48" i="15"/>
  <c r="A48" i="15"/>
  <c r="L47" i="15"/>
  <c r="K47" i="15"/>
  <c r="I47" i="15"/>
  <c r="G47" i="15"/>
  <c r="F47" i="15"/>
  <c r="D47" i="15"/>
  <c r="A47" i="15"/>
  <c r="L46" i="15"/>
  <c r="K46" i="15"/>
  <c r="I46" i="15"/>
  <c r="G46" i="15"/>
  <c r="F46" i="15"/>
  <c r="D46" i="15"/>
  <c r="A46" i="15"/>
  <c r="A45" i="15"/>
  <c r="L44" i="15"/>
  <c r="K44" i="15"/>
  <c r="I44" i="15"/>
  <c r="G44" i="15"/>
  <c r="F44" i="15"/>
  <c r="D44" i="15"/>
  <c r="A44" i="15"/>
  <c r="L43" i="15"/>
  <c r="K43" i="15"/>
  <c r="I43" i="15"/>
  <c r="G43" i="15"/>
  <c r="F43" i="15"/>
  <c r="D43" i="15"/>
  <c r="A43" i="15"/>
  <c r="L42" i="15"/>
  <c r="K42" i="15"/>
  <c r="I42" i="15"/>
  <c r="G42" i="15"/>
  <c r="F42" i="15"/>
  <c r="D42" i="15"/>
  <c r="A42" i="15"/>
  <c r="L41" i="15"/>
  <c r="K41" i="15"/>
  <c r="I41" i="15"/>
  <c r="G41" i="15"/>
  <c r="F41" i="15"/>
  <c r="D41" i="15"/>
  <c r="A41" i="15"/>
  <c r="L40" i="15"/>
  <c r="K40" i="15"/>
  <c r="I40" i="15"/>
  <c r="G40" i="15"/>
  <c r="F40" i="15"/>
  <c r="D40" i="15"/>
  <c r="A40" i="15"/>
  <c r="L39" i="15"/>
  <c r="K39" i="15"/>
  <c r="I39" i="15"/>
  <c r="G39" i="15"/>
  <c r="F39" i="15"/>
  <c r="D39" i="15"/>
  <c r="A39" i="15"/>
  <c r="L38" i="15"/>
  <c r="K38" i="15"/>
  <c r="I38" i="15"/>
  <c r="G38" i="15"/>
  <c r="F38" i="15"/>
  <c r="D38" i="15"/>
  <c r="A38" i="15"/>
  <c r="L37" i="15"/>
  <c r="K37" i="15"/>
  <c r="I37" i="15"/>
  <c r="G37" i="15"/>
  <c r="F37" i="15"/>
  <c r="D37" i="15"/>
  <c r="A37" i="15"/>
  <c r="L36" i="15"/>
  <c r="K36" i="15"/>
  <c r="I36" i="15"/>
  <c r="G36" i="15"/>
  <c r="F36" i="15"/>
  <c r="D36" i="15"/>
  <c r="A36" i="15"/>
  <c r="A35" i="15"/>
  <c r="L34" i="15"/>
  <c r="K34" i="15"/>
  <c r="I34" i="15"/>
  <c r="G34" i="15"/>
  <c r="F34" i="15"/>
  <c r="D34" i="15"/>
  <c r="A34" i="15"/>
  <c r="A33" i="15"/>
  <c r="L32" i="15"/>
  <c r="K32" i="15"/>
  <c r="I32" i="15"/>
  <c r="G32" i="15"/>
  <c r="F32" i="15"/>
  <c r="D32" i="15"/>
  <c r="A32" i="15"/>
  <c r="L31" i="15"/>
  <c r="K31" i="15"/>
  <c r="I31" i="15"/>
  <c r="G31" i="15"/>
  <c r="F31" i="15"/>
  <c r="D31" i="15"/>
  <c r="A31" i="15"/>
  <c r="L30" i="15"/>
  <c r="K30" i="15"/>
  <c r="I30" i="15"/>
  <c r="G30" i="15"/>
  <c r="F30" i="15"/>
  <c r="D30" i="15"/>
  <c r="A30" i="15"/>
  <c r="L29" i="15"/>
  <c r="K29" i="15"/>
  <c r="I29" i="15"/>
  <c r="G29" i="15"/>
  <c r="F29" i="15"/>
  <c r="D29" i="15"/>
  <c r="A29" i="15"/>
  <c r="L28" i="15"/>
  <c r="K28" i="15"/>
  <c r="I28" i="15"/>
  <c r="G28" i="15"/>
  <c r="F28" i="15"/>
  <c r="D28" i="15"/>
  <c r="A28" i="15"/>
  <c r="L27" i="15"/>
  <c r="K27" i="15"/>
  <c r="I27" i="15"/>
  <c r="G27" i="15"/>
  <c r="F27" i="15"/>
  <c r="D27" i="15"/>
  <c r="A26" i="15"/>
  <c r="L25" i="15"/>
  <c r="K25" i="15"/>
  <c r="I25" i="15"/>
  <c r="G25" i="15"/>
  <c r="F25" i="15"/>
  <c r="D25" i="15"/>
  <c r="A25" i="15"/>
  <c r="L24" i="15"/>
  <c r="K24" i="15"/>
  <c r="I24" i="15"/>
  <c r="G24" i="15"/>
  <c r="F24" i="15"/>
  <c r="D24" i="15"/>
  <c r="A24" i="15"/>
  <c r="L23" i="15"/>
  <c r="K23" i="15"/>
  <c r="I23" i="15"/>
  <c r="G23" i="15"/>
  <c r="F23" i="15"/>
  <c r="D23" i="15"/>
  <c r="A23" i="15"/>
  <c r="L22" i="15"/>
  <c r="K22" i="15"/>
  <c r="I22" i="15"/>
  <c r="G22" i="15"/>
  <c r="F22" i="15"/>
  <c r="D22" i="15"/>
  <c r="A22" i="15"/>
  <c r="L21" i="15"/>
  <c r="K21" i="15"/>
  <c r="I21" i="15"/>
  <c r="G21" i="15"/>
  <c r="F21" i="15"/>
  <c r="D21" i="15"/>
  <c r="A20" i="15"/>
  <c r="L19" i="15"/>
  <c r="K19" i="15"/>
  <c r="I19" i="15"/>
  <c r="G19" i="15"/>
  <c r="F19" i="15"/>
  <c r="D19" i="15"/>
  <c r="L18" i="15"/>
  <c r="K18" i="15"/>
  <c r="I18" i="15"/>
  <c r="G18" i="15"/>
  <c r="F18" i="15"/>
  <c r="D18" i="15"/>
  <c r="L17" i="15"/>
  <c r="K17" i="15"/>
  <c r="I17" i="15"/>
  <c r="G17" i="15"/>
  <c r="F17" i="15"/>
  <c r="D17" i="15"/>
  <c r="L16" i="15"/>
  <c r="K16" i="15"/>
  <c r="I16" i="15"/>
  <c r="G16" i="15"/>
  <c r="F16" i="15"/>
  <c r="D16" i="15"/>
  <c r="L15" i="15"/>
  <c r="K15" i="15"/>
  <c r="I15" i="15"/>
  <c r="G15" i="15"/>
  <c r="F15" i="15"/>
  <c r="D15" i="15"/>
  <c r="L14" i="15"/>
  <c r="K14" i="15"/>
  <c r="I14" i="15"/>
  <c r="G14" i="15"/>
  <c r="F14" i="15"/>
  <c r="D14" i="15"/>
  <c r="L13" i="15"/>
  <c r="K13" i="15"/>
  <c r="I13" i="15"/>
  <c r="G13" i="15"/>
  <c r="F13" i="15"/>
  <c r="D13" i="15"/>
  <c r="L12" i="15"/>
  <c r="K12" i="15"/>
  <c r="I12" i="15"/>
  <c r="G12" i="15"/>
  <c r="F12" i="15"/>
  <c r="D12" i="15"/>
  <c r="A11" i="15"/>
  <c r="BJ10" i="15"/>
  <c r="BI10" i="15"/>
  <c r="BH10" i="15"/>
  <c r="BG10" i="15"/>
  <c r="BF10" i="15"/>
  <c r="BE10" i="15"/>
  <c r="BD10" i="15"/>
  <c r="BC10" i="15"/>
  <c r="BB10" i="15"/>
  <c r="BA10" i="15"/>
  <c r="AZ10" i="15"/>
  <c r="AY10" i="15"/>
  <c r="AX10" i="15"/>
  <c r="AW10" i="15"/>
  <c r="AV10" i="15"/>
  <c r="AU10" i="15"/>
  <c r="AT10" i="15"/>
  <c r="AS10" i="15"/>
  <c r="AR10" i="15"/>
  <c r="AQ10" i="15"/>
  <c r="AP10" i="15"/>
  <c r="AO10" i="15"/>
  <c r="AN10" i="15"/>
  <c r="AM10" i="15"/>
  <c r="AL10" i="15"/>
  <c r="AK10" i="15"/>
  <c r="AJ10" i="15"/>
  <c r="AI10" i="15"/>
  <c r="AH10" i="15"/>
  <c r="AG10" i="15"/>
  <c r="AF10" i="15"/>
  <c r="AE10" i="15"/>
  <c r="AD10" i="15"/>
  <c r="AC10" i="15"/>
  <c r="AB10" i="15"/>
  <c r="AA10" i="15"/>
  <c r="C4" i="15"/>
  <c r="C5" i="15" s="1"/>
  <c r="L79" i="16"/>
  <c r="K79" i="16"/>
  <c r="I79" i="16"/>
  <c r="G79" i="16"/>
  <c r="F79" i="16"/>
  <c r="D79" i="16"/>
  <c r="A79" i="16"/>
  <c r="L77" i="16"/>
  <c r="K77" i="16"/>
  <c r="I77" i="16"/>
  <c r="G77" i="16"/>
  <c r="F77" i="16"/>
  <c r="D77" i="16"/>
  <c r="A77" i="16"/>
  <c r="L75" i="16"/>
  <c r="K75" i="16"/>
  <c r="I75" i="16"/>
  <c r="G75" i="16"/>
  <c r="F75" i="16"/>
  <c r="D75" i="16"/>
  <c r="A75" i="16"/>
  <c r="L72" i="16"/>
  <c r="K72" i="16"/>
  <c r="I72" i="16"/>
  <c r="G72" i="16"/>
  <c r="F72" i="16"/>
  <c r="D72" i="16"/>
  <c r="A72" i="16"/>
  <c r="L70" i="16"/>
  <c r="K70" i="16"/>
  <c r="I70" i="16"/>
  <c r="G70" i="16"/>
  <c r="F70" i="16"/>
  <c r="D70" i="16"/>
  <c r="A70" i="16"/>
  <c r="L68" i="16"/>
  <c r="K68" i="16"/>
  <c r="I68" i="16"/>
  <c r="G68" i="16"/>
  <c r="F68" i="16"/>
  <c r="D68" i="16"/>
  <c r="A68" i="16"/>
  <c r="L66" i="16"/>
  <c r="K66" i="16"/>
  <c r="I66" i="16"/>
  <c r="G66" i="16"/>
  <c r="F66" i="16"/>
  <c r="D66" i="16"/>
  <c r="A66" i="16"/>
  <c r="L64" i="16"/>
  <c r="K64" i="16"/>
  <c r="I64" i="16"/>
  <c r="G64" i="16"/>
  <c r="F64" i="16"/>
  <c r="D64" i="16"/>
  <c r="A64" i="16"/>
  <c r="L62" i="16"/>
  <c r="K62" i="16"/>
  <c r="I62" i="16"/>
  <c r="G62" i="16"/>
  <c r="F62" i="16"/>
  <c r="D62" i="16"/>
  <c r="A62" i="16"/>
  <c r="L60" i="16"/>
  <c r="K60" i="16"/>
  <c r="I60" i="16"/>
  <c r="G60" i="16"/>
  <c r="F60" i="16"/>
  <c r="D60" i="16"/>
  <c r="A60" i="16"/>
  <c r="L58" i="16"/>
  <c r="K58" i="16"/>
  <c r="I58" i="16"/>
  <c r="G58" i="16"/>
  <c r="F58" i="16"/>
  <c r="D58" i="16"/>
  <c r="A58" i="16"/>
  <c r="L56" i="16"/>
  <c r="K56" i="16"/>
  <c r="I56" i="16"/>
  <c r="G56" i="16"/>
  <c r="F56" i="16"/>
  <c r="D56" i="16"/>
  <c r="A56" i="16"/>
  <c r="L53" i="16"/>
  <c r="K53" i="16"/>
  <c r="I53" i="16"/>
  <c r="G53" i="16"/>
  <c r="F53" i="16"/>
  <c r="D53" i="16"/>
  <c r="A53" i="16"/>
  <c r="L50" i="16"/>
  <c r="K50" i="16"/>
  <c r="I50" i="16"/>
  <c r="G50" i="16"/>
  <c r="F50" i="16"/>
  <c r="D50" i="16"/>
  <c r="A50" i="16"/>
  <c r="L48" i="16"/>
  <c r="K48" i="16"/>
  <c r="I48" i="16"/>
  <c r="G48" i="16"/>
  <c r="F48" i="16"/>
  <c r="D48" i="16"/>
  <c r="A48" i="16"/>
  <c r="L46" i="16"/>
  <c r="K46" i="16"/>
  <c r="I46" i="16"/>
  <c r="G46" i="16"/>
  <c r="F46" i="16"/>
  <c r="D46" i="16"/>
  <c r="A46" i="16"/>
  <c r="L44" i="16"/>
  <c r="K44" i="16"/>
  <c r="I44" i="16"/>
  <c r="G44" i="16"/>
  <c r="F44" i="16"/>
  <c r="D44" i="16"/>
  <c r="A44" i="16"/>
  <c r="L42" i="16"/>
  <c r="K42" i="16"/>
  <c r="I42" i="16"/>
  <c r="G42" i="16"/>
  <c r="F42" i="16"/>
  <c r="D42" i="16"/>
  <c r="A42" i="16"/>
  <c r="L40" i="16"/>
  <c r="K40" i="16"/>
  <c r="I40" i="16"/>
  <c r="G40" i="16"/>
  <c r="F40" i="16"/>
  <c r="D40" i="16"/>
  <c r="L37" i="16"/>
  <c r="K37" i="16"/>
  <c r="I37" i="16"/>
  <c r="G37" i="16"/>
  <c r="F37" i="16"/>
  <c r="D37" i="16"/>
  <c r="A37" i="16"/>
  <c r="L35" i="16"/>
  <c r="K35" i="16"/>
  <c r="I35" i="16"/>
  <c r="G35" i="16"/>
  <c r="F35" i="16"/>
  <c r="D35" i="16"/>
  <c r="A35" i="16"/>
  <c r="L33" i="16"/>
  <c r="K33" i="16"/>
  <c r="I33" i="16"/>
  <c r="G33" i="16"/>
  <c r="F33" i="16"/>
  <c r="D33" i="16"/>
  <c r="A33" i="16"/>
  <c r="L31" i="16"/>
  <c r="K31" i="16"/>
  <c r="I31" i="16"/>
  <c r="G31" i="16"/>
  <c r="F31" i="16"/>
  <c r="D31" i="16"/>
  <c r="A31" i="16"/>
  <c r="L29" i="16"/>
  <c r="K29" i="16"/>
  <c r="I29" i="16"/>
  <c r="G29" i="16"/>
  <c r="F29" i="16"/>
  <c r="D29" i="16"/>
  <c r="L26" i="16"/>
  <c r="K26" i="16"/>
  <c r="I26" i="16"/>
  <c r="G26" i="16"/>
  <c r="F26" i="16"/>
  <c r="D26" i="16"/>
  <c r="L24" i="16"/>
  <c r="K24" i="16"/>
  <c r="I24" i="16"/>
  <c r="G24" i="16"/>
  <c r="F24" i="16"/>
  <c r="D24" i="16"/>
  <c r="L22" i="16"/>
  <c r="K22" i="16"/>
  <c r="I22" i="16"/>
  <c r="G22" i="16"/>
  <c r="F22" i="16"/>
  <c r="D22" i="16"/>
  <c r="L20" i="16"/>
  <c r="K20" i="16"/>
  <c r="I20" i="16"/>
  <c r="G20" i="16"/>
  <c r="F20" i="16"/>
  <c r="D20" i="16"/>
  <c r="L18" i="16"/>
  <c r="K18" i="16"/>
  <c r="I18" i="16"/>
  <c r="G18" i="16"/>
  <c r="F18" i="16"/>
  <c r="D18" i="16"/>
  <c r="L16" i="16"/>
  <c r="K16" i="16"/>
  <c r="I16" i="16"/>
  <c r="G16" i="16"/>
  <c r="F16" i="16"/>
  <c r="D16" i="16"/>
  <c r="L14" i="16"/>
  <c r="K14" i="16"/>
  <c r="I14" i="16"/>
  <c r="G14" i="16"/>
  <c r="F14" i="16"/>
  <c r="D14" i="16"/>
  <c r="L12" i="16"/>
  <c r="K12" i="16"/>
  <c r="I12" i="16"/>
  <c r="G12" i="16"/>
  <c r="F12" i="16"/>
  <c r="D12" i="16"/>
  <c r="A11" i="16"/>
  <c r="BJ10" i="16"/>
  <c r="BI10" i="16"/>
  <c r="BH10" i="16"/>
  <c r="BG10" i="16"/>
  <c r="BF10" i="16"/>
  <c r="BE10" i="16"/>
  <c r="BD10" i="16"/>
  <c r="BC10" i="16"/>
  <c r="BB10" i="16"/>
  <c r="BA10" i="16"/>
  <c r="AZ10" i="16"/>
  <c r="AY10" i="16"/>
  <c r="AX10" i="16"/>
  <c r="AW10" i="16"/>
  <c r="AV10" i="16"/>
  <c r="AU10" i="16"/>
  <c r="AT10" i="16"/>
  <c r="AS10" i="16"/>
  <c r="AR10" i="16"/>
  <c r="AQ10" i="16"/>
  <c r="AP10" i="16"/>
  <c r="AO10" i="16"/>
  <c r="AN10" i="16"/>
  <c r="AM10" i="16"/>
  <c r="AL10" i="16"/>
  <c r="AK10" i="16"/>
  <c r="AJ10" i="16"/>
  <c r="AI10" i="16"/>
  <c r="AH10" i="16"/>
  <c r="AG10" i="16"/>
  <c r="AF10" i="16"/>
  <c r="AE10" i="16"/>
  <c r="AD10" i="16"/>
  <c r="AC10" i="16"/>
  <c r="AB10" i="16"/>
  <c r="AA10" i="16"/>
  <c r="C4" i="16"/>
  <c r="C5" i="16" s="1"/>
  <c r="H80" i="17"/>
  <c r="G80" i="17"/>
  <c r="E80" i="17"/>
  <c r="H79" i="17"/>
  <c r="G79" i="17"/>
  <c r="E79" i="17"/>
  <c r="A79" i="17"/>
  <c r="H78" i="17"/>
  <c r="G78" i="17"/>
  <c r="E78" i="17"/>
  <c r="H77" i="17"/>
  <c r="G77" i="17"/>
  <c r="E77" i="17"/>
  <c r="A77" i="17"/>
  <c r="H76" i="17"/>
  <c r="G76" i="17"/>
  <c r="E76" i="17"/>
  <c r="H75" i="17"/>
  <c r="G75" i="17"/>
  <c r="E75" i="17"/>
  <c r="A75" i="17"/>
  <c r="H73" i="17"/>
  <c r="G73" i="17"/>
  <c r="E73" i="17"/>
  <c r="H72" i="17"/>
  <c r="G72" i="17"/>
  <c r="E72" i="17"/>
  <c r="A72" i="17"/>
  <c r="H71" i="17"/>
  <c r="G71" i="17"/>
  <c r="E71" i="17"/>
  <c r="H70" i="17"/>
  <c r="G70" i="17"/>
  <c r="E70" i="17"/>
  <c r="A70" i="17"/>
  <c r="H69" i="17"/>
  <c r="G69" i="17"/>
  <c r="E69" i="17"/>
  <c r="H68" i="17"/>
  <c r="G68" i="17"/>
  <c r="E68" i="17"/>
  <c r="A68" i="17"/>
  <c r="H67" i="17"/>
  <c r="G67" i="17"/>
  <c r="E67" i="17"/>
  <c r="H66" i="17"/>
  <c r="G66" i="17"/>
  <c r="E66" i="17"/>
  <c r="A66" i="17"/>
  <c r="H65" i="17"/>
  <c r="G65" i="17"/>
  <c r="E65" i="17"/>
  <c r="H64" i="17"/>
  <c r="G64" i="17"/>
  <c r="E64" i="17"/>
  <c r="A64" i="17"/>
  <c r="H63" i="17"/>
  <c r="G63" i="17"/>
  <c r="E63" i="17"/>
  <c r="H62" i="17"/>
  <c r="G62" i="17"/>
  <c r="E62" i="17"/>
  <c r="A62" i="17"/>
  <c r="H61" i="17"/>
  <c r="G61" i="17"/>
  <c r="E61" i="17"/>
  <c r="H60" i="17"/>
  <c r="G60" i="17"/>
  <c r="E60" i="17"/>
  <c r="A60" i="17"/>
  <c r="H59" i="17"/>
  <c r="G59" i="17"/>
  <c r="E59" i="17"/>
  <c r="H58" i="17"/>
  <c r="G58" i="17"/>
  <c r="E58" i="17"/>
  <c r="A58" i="17"/>
  <c r="H57" i="17"/>
  <c r="G57" i="17"/>
  <c r="E57" i="17"/>
  <c r="H56" i="17"/>
  <c r="G56" i="17"/>
  <c r="E56" i="17"/>
  <c r="A56" i="17"/>
  <c r="H54" i="17"/>
  <c r="G54" i="17"/>
  <c r="E54" i="17"/>
  <c r="H53" i="17"/>
  <c r="G53" i="17"/>
  <c r="E53" i="17"/>
  <c r="A53" i="17"/>
  <c r="H51" i="17"/>
  <c r="G51" i="17"/>
  <c r="E51" i="17"/>
  <c r="H50" i="17"/>
  <c r="G50" i="17"/>
  <c r="E50" i="17"/>
  <c r="A50" i="17"/>
  <c r="H49" i="17"/>
  <c r="G49" i="17"/>
  <c r="E49" i="17"/>
  <c r="H48" i="17"/>
  <c r="G48" i="17"/>
  <c r="E48" i="17"/>
  <c r="A48" i="17"/>
  <c r="H47" i="17"/>
  <c r="G47" i="17"/>
  <c r="E47" i="17"/>
  <c r="H46" i="17"/>
  <c r="G46" i="17"/>
  <c r="E46" i="17"/>
  <c r="A46" i="17"/>
  <c r="H45" i="17"/>
  <c r="G45" i="17"/>
  <c r="E45" i="17"/>
  <c r="H44" i="17"/>
  <c r="G44" i="17"/>
  <c r="E44" i="17"/>
  <c r="A44" i="17"/>
  <c r="H43" i="17"/>
  <c r="G43" i="17"/>
  <c r="E43" i="17"/>
  <c r="H42" i="17"/>
  <c r="G42" i="17"/>
  <c r="E42" i="17"/>
  <c r="A42" i="17"/>
  <c r="H41" i="17"/>
  <c r="G41" i="17"/>
  <c r="E41" i="17"/>
  <c r="H40" i="17"/>
  <c r="G40" i="17"/>
  <c r="E40" i="17"/>
  <c r="H38" i="17"/>
  <c r="G38" i="17"/>
  <c r="E38" i="17"/>
  <c r="H37" i="17"/>
  <c r="G37" i="17"/>
  <c r="E37" i="17"/>
  <c r="A37" i="17"/>
  <c r="H36" i="17"/>
  <c r="G36" i="17"/>
  <c r="E36" i="17"/>
  <c r="H35" i="17"/>
  <c r="G35" i="17"/>
  <c r="E35" i="17"/>
  <c r="A35" i="17"/>
  <c r="H34" i="17"/>
  <c r="G34" i="17"/>
  <c r="E34" i="17"/>
  <c r="H33" i="17"/>
  <c r="G33" i="17"/>
  <c r="E33" i="17"/>
  <c r="A33" i="17"/>
  <c r="H32" i="17"/>
  <c r="G32" i="17"/>
  <c r="E32" i="17"/>
  <c r="H31" i="17"/>
  <c r="G31" i="17"/>
  <c r="E31" i="17"/>
  <c r="A31" i="17"/>
  <c r="H30" i="17"/>
  <c r="G30" i="17"/>
  <c r="E30" i="17"/>
  <c r="H29" i="17"/>
  <c r="G29" i="17"/>
  <c r="E29" i="17"/>
  <c r="H27" i="17"/>
  <c r="G27" i="17"/>
  <c r="E27" i="17"/>
  <c r="H26" i="17"/>
  <c r="G26" i="17"/>
  <c r="E26" i="17"/>
  <c r="H25" i="17"/>
  <c r="G25" i="17"/>
  <c r="E25" i="17"/>
  <c r="H24" i="17"/>
  <c r="G24" i="17"/>
  <c r="E24" i="17"/>
  <c r="H23" i="17"/>
  <c r="G23" i="17"/>
  <c r="E23" i="17"/>
  <c r="H22" i="17"/>
  <c r="G22" i="17"/>
  <c r="E22" i="17"/>
  <c r="H21" i="17"/>
  <c r="G21" i="17"/>
  <c r="E21" i="17"/>
  <c r="H20" i="17"/>
  <c r="G20" i="17"/>
  <c r="E20" i="17"/>
  <c r="H19" i="17"/>
  <c r="G19" i="17"/>
  <c r="E19" i="17"/>
  <c r="H18" i="17"/>
  <c r="G18" i="17"/>
  <c r="E18" i="17"/>
  <c r="H17" i="17"/>
  <c r="G17" i="17"/>
  <c r="E17" i="17"/>
  <c r="H16" i="17"/>
  <c r="G16" i="17"/>
  <c r="E16" i="17"/>
  <c r="H15" i="17"/>
  <c r="G15" i="17"/>
  <c r="E15" i="17"/>
  <c r="H14" i="17"/>
  <c r="G14" i="17"/>
  <c r="E14" i="17"/>
  <c r="H13" i="17"/>
  <c r="G13" i="17"/>
  <c r="E13" i="17"/>
  <c r="H12" i="17"/>
  <c r="G12" i="17"/>
  <c r="E12" i="17"/>
  <c r="A11" i="17"/>
  <c r="BF10" i="17"/>
  <c r="BE10" i="17"/>
  <c r="BD10" i="17"/>
  <c r="BC10" i="17"/>
  <c r="BB10" i="17"/>
  <c r="BA10" i="17"/>
  <c r="AZ10" i="17"/>
  <c r="AY10" i="17"/>
  <c r="AX10" i="17"/>
  <c r="AW10" i="17"/>
  <c r="AV10" i="17"/>
  <c r="AU10" i="17"/>
  <c r="AT10" i="17"/>
  <c r="AS10" i="17"/>
  <c r="AR10" i="17"/>
  <c r="AQ10" i="17"/>
  <c r="AP10" i="17"/>
  <c r="AO10" i="17"/>
  <c r="AN10" i="17"/>
  <c r="AM10" i="17"/>
  <c r="AL10" i="17"/>
  <c r="AK10" i="17"/>
  <c r="AJ10" i="17"/>
  <c r="AI10" i="17"/>
  <c r="AH10" i="17"/>
  <c r="AG10" i="17"/>
  <c r="AF10" i="17"/>
  <c r="AE10" i="17"/>
  <c r="AD10" i="17"/>
  <c r="AC10" i="17"/>
  <c r="AB10" i="17"/>
  <c r="AA10" i="17"/>
  <c r="Z10" i="17"/>
  <c r="Y10" i="17"/>
  <c r="X10" i="17"/>
  <c r="W10" i="17"/>
  <c r="M39" i="9" l="1"/>
  <c r="M29" i="9"/>
  <c r="M48" i="9"/>
  <c r="M36" i="9"/>
  <c r="M25" i="9"/>
  <c r="M31" i="9"/>
  <c r="M28" i="9"/>
  <c r="M32" i="9"/>
  <c r="M12" i="9"/>
  <c r="M44" i="9"/>
  <c r="M22" i="9"/>
  <c r="M15" i="9"/>
  <c r="M42" i="9"/>
  <c r="M18" i="9"/>
  <c r="M41" i="9"/>
  <c r="M38" i="9"/>
  <c r="M47" i="9"/>
  <c r="M14" i="9"/>
  <c r="M21" i="9"/>
  <c r="M17" i="9"/>
  <c r="M30" i="9"/>
  <c r="M27" i="9"/>
  <c r="M13" i="9"/>
  <c r="M19" i="9"/>
  <c r="M24" i="9"/>
  <c r="M34" i="9"/>
  <c r="M43" i="9"/>
  <c r="M40" i="9"/>
  <c r="M37" i="9"/>
  <c r="M46" i="9"/>
  <c r="M23" i="9"/>
  <c r="M16" i="9"/>
  <c r="M33" i="16"/>
  <c r="M68" i="16"/>
  <c r="M44" i="16"/>
  <c r="M37" i="16"/>
  <c r="M12" i="16"/>
  <c r="M62" i="16"/>
  <c r="M18" i="16"/>
  <c r="M31" i="16"/>
  <c r="M24" i="16"/>
  <c r="M14" i="16"/>
  <c r="M75" i="16"/>
  <c r="M50" i="16"/>
  <c r="M46" i="16"/>
  <c r="M64" i="16"/>
  <c r="M40" i="16"/>
  <c r="M58" i="16"/>
  <c r="M79" i="16"/>
  <c r="M56" i="16"/>
  <c r="M72" i="16"/>
  <c r="M48" i="16"/>
  <c r="M66" i="16"/>
  <c r="M42" i="16"/>
  <c r="M35" i="16"/>
  <c r="M16" i="16"/>
  <c r="M60" i="16"/>
  <c r="M22" i="16"/>
  <c r="M29" i="16"/>
  <c r="M77" i="16"/>
  <c r="M53" i="16"/>
  <c r="M20" i="16"/>
  <c r="M26" i="16"/>
  <c r="M70" i="16"/>
  <c r="M23" i="15"/>
  <c r="M42" i="15"/>
  <c r="M32" i="15"/>
  <c r="M19" i="15"/>
  <c r="M39" i="15"/>
  <c r="M29" i="15"/>
  <c r="M48" i="15"/>
  <c r="M36" i="15"/>
  <c r="M25" i="15"/>
  <c r="M44" i="15"/>
  <c r="M15" i="15"/>
  <c r="M37" i="15"/>
  <c r="M13" i="15"/>
  <c r="M16" i="15"/>
  <c r="M22" i="15"/>
  <c r="M12" i="15"/>
  <c r="M18" i="15"/>
  <c r="M41" i="15"/>
  <c r="M31" i="15"/>
  <c r="M38" i="15"/>
  <c r="M28" i="15"/>
  <c r="M24" i="15"/>
  <c r="M14" i="15"/>
  <c r="M43" i="15"/>
  <c r="M21" i="15"/>
  <c r="M17" i="15"/>
  <c r="M40" i="15"/>
  <c r="M30" i="15"/>
  <c r="M27" i="15"/>
  <c r="M47" i="15"/>
  <c r="M34" i="15"/>
  <c r="M46" i="15"/>
  <c r="I20" i="17"/>
  <c r="I75" i="17"/>
  <c r="I68" i="17"/>
  <c r="I44" i="17"/>
  <c r="I77" i="17"/>
  <c r="I46" i="17"/>
  <c r="I40" i="17"/>
  <c r="I58" i="17"/>
  <c r="I26" i="17"/>
  <c r="I12" i="17"/>
  <c r="I64" i="17"/>
  <c r="I14" i="17"/>
  <c r="I62" i="17"/>
  <c r="I18" i="17"/>
  <c r="I31" i="17"/>
  <c r="I24" i="17"/>
  <c r="I79" i="17"/>
  <c r="I56" i="17"/>
  <c r="I72" i="17"/>
  <c r="I66" i="17"/>
  <c r="I42" i="17"/>
  <c r="I16" i="17"/>
  <c r="I60" i="17"/>
  <c r="I29" i="17"/>
  <c r="I70"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s>
  <commentList>
    <comment ref="C16" authorId="0" shapeId="0" xr:uid="{00000000-0006-0000-0200-000001000000}">
      <text>
        <r>
          <rPr>
            <sz val="8"/>
            <rFont val="Tahoma"/>
            <family val="2"/>
          </rPr>
          <t>This is an example comment.</t>
        </r>
      </text>
    </comment>
  </commentList>
</comments>
</file>

<file path=xl/sharedStrings.xml><?xml version="1.0" encoding="utf-8"?>
<sst xmlns="http://schemas.openxmlformats.org/spreadsheetml/2006/main" count="623" uniqueCount="168">
  <si>
    <t>TASK</t>
  </si>
  <si>
    <t>% DONE</t>
  </si>
  <si>
    <t>https://www.vertex42.com/ExcelTemplates/excel-gantt-chart.html</t>
  </si>
  <si>
    <t>Help</t>
  </si>
  <si>
    <t>About This Template</t>
  </si>
  <si>
    <t>This Gantt Chart Template provides an easy way to create a simple project schedule. You only need to know some basic spreadsheet operations, such as how to insert, delete, copy and paste rows and cells. For more advanced uses, such as defining task dependencies, you will need to know how to enter formulas.</t>
  </si>
  <si>
    <t>Be sure to read the Getting Started Tips below. Watching the video demos for Gantt Chart Template Pro may also help you see how to use the spreadsheet.</t>
  </si>
  <si>
    <t>Watch Demo Videos of the Pro Version on Vertex42.com</t>
  </si>
  <si>
    <t>Please read the license agreement in the TermsOfUse worksheet to learn how you may or may not use and share this spreadsheet.</t>
  </si>
  <si>
    <t>Getting Started Tips</t>
  </si>
  <si>
    <t>• [Bracketed Text] is meant to be edited, like the project title and task descriptions.</t>
  </si>
  <si>
    <t>• Some of the labels include cell comments to provide extra information.</t>
  </si>
  <si>
    <t>Label</t>
  </si>
  <si>
    <t>• To adjust the range of dates shown in the Gantt chart, change the Display Week number.</t>
  </si>
  <si>
    <t>• The Project Start Date is used to define the first week shown in the gantt chart.</t>
  </si>
  <si>
    <t>• Insert new tasks using one of the methods listed below.</t>
  </si>
  <si>
    <t>• Define the task start date and duration (days) by editing the light green cells.</t>
  </si>
  <si>
    <t>Input Cell</t>
  </si>
  <si>
    <t>• If you see "#####" in a cell, widen the column to display the cell contents.</t>
  </si>
  <si>
    <r>
      <t xml:space="preserve">• </t>
    </r>
    <r>
      <rPr>
        <b/>
        <sz val="11"/>
        <color rgb="FFFF0000"/>
        <rFont val="Arial"/>
        <family val="2"/>
      </rPr>
      <t>Backup</t>
    </r>
    <r>
      <rPr>
        <sz val="11"/>
        <color rgb="FFFF0000"/>
        <rFont val="Arial"/>
        <family val="2"/>
      </rPr>
      <t xml:space="preserve"> your file regularly to avoid losing data! Excel files get corrupted occasionally.</t>
    </r>
  </si>
  <si>
    <t>Inserting New Tasks (Rows)</t>
  </si>
  <si>
    <r>
      <t xml:space="preserve">When inserting and deleting tasks, you need to insert and delete </t>
    </r>
    <r>
      <rPr>
        <b/>
        <sz val="11"/>
        <rFont val="Arial"/>
        <family val="2"/>
      </rPr>
      <t>entire rows</t>
    </r>
    <r>
      <rPr>
        <sz val="11"/>
        <rFont val="Arial"/>
        <family val="2"/>
      </rPr>
      <t>. Some columns contain formulas (such as the End Date and the Work Days columns), so these formulas need to copied to the newly inserted rows.</t>
    </r>
  </si>
  <si>
    <t>METHOD 1 (recommended)</t>
  </si>
  <si>
    <t>• Insert a new blank row by right-clicking on the row number and selecting Insert.</t>
  </si>
  <si>
    <t>• With the new blank row selected, press Ctrl+d to copy the formulas and formatting down from the row above OR use the row drag handle to copy the formulas and formatting down.</t>
  </si>
  <si>
    <t>METHOD 2</t>
  </si>
  <si>
    <t>• Copy a row from the set of template rows at the bottom of the worksheet.</t>
  </si>
  <si>
    <t>• Right-click on the row where you want to insert the new task and select Insert Copied Cells.</t>
  </si>
  <si>
    <t>Method 2 will work, but Excel will split/fracture/duplicate conditional formatting rules rather than merging the rules. This can cause inefficiencies in very large and heavily modified files.</t>
  </si>
  <si>
    <t>Help improve Excel by voting on a suggestion to fix this problem.</t>
  </si>
  <si>
    <t>Using the Template Rows and Choosing a WBS Level</t>
  </si>
  <si>
    <t>The set of template rows at the bottom of the Gantt Chart worksheet provide examples of different ways to format and define tasks for different WBS levels.</t>
  </si>
  <si>
    <t>Each different WBS level uses a different formula in the WBS column.</t>
  </si>
  <si>
    <t>You can either copy/paste/insert these template rows via Method 2 as explained above, OR you can just copy/paste the desired WBS cell when you want to change the WBS level.</t>
  </si>
  <si>
    <t>If you leave a blank cell above a WBS number, the numbering will reset to 1.x.x. The formulas are meant for convenience, but you can manually enter the WBS numbers if you want to.</t>
  </si>
  <si>
    <t>You can indent the task description for sub-tasks by entering leading spaces or using the Indent feature in Excel.</t>
  </si>
  <si>
    <t>Creating Task Dependencies</t>
  </si>
  <si>
    <t>You can enter the Start date manually, or define task dependencies using a formula. Below are some common options for defining the Start date:</t>
  </si>
  <si>
    <t>A.</t>
  </si>
  <si>
    <t>Enter the date manually (e.g. 1/3/2015)</t>
  </si>
  <si>
    <t>B.</t>
  </si>
  <si>
    <t>Reference the Project Start Date (e.g. =$E$4 )</t>
  </si>
  <si>
    <t>C.</t>
  </si>
  <si>
    <t>Set the Start date to the next Work Day after another task's End date.</t>
  </si>
  <si>
    <r>
      <t>• Use the formula =WORKDAY(</t>
    </r>
    <r>
      <rPr>
        <i/>
        <sz val="11"/>
        <rFont val="Arial"/>
        <family val="2"/>
      </rPr>
      <t>enddate</t>
    </r>
    <r>
      <rPr>
        <sz val="11"/>
        <rFont val="Arial"/>
        <family val="2"/>
      </rPr>
      <t xml:space="preserve">,1) where </t>
    </r>
    <r>
      <rPr>
        <i/>
        <sz val="11"/>
        <rFont val="Arial"/>
        <family val="2"/>
      </rPr>
      <t>enddate</t>
    </r>
    <r>
      <rPr>
        <sz val="11"/>
        <rFont val="Arial"/>
        <family val="2"/>
      </rPr>
      <t xml:space="preserve"> is the reference to the End date of a predecessor task.</t>
    </r>
  </si>
  <si>
    <r>
      <t>• For multiple predecessors, the formula would be =MAX(WORKDAY(</t>
    </r>
    <r>
      <rPr>
        <i/>
        <sz val="11"/>
        <rFont val="Arial"/>
        <family val="2"/>
      </rPr>
      <t>enddate1</t>
    </r>
    <r>
      <rPr>
        <sz val="11"/>
        <rFont val="Arial"/>
        <family val="2"/>
      </rPr>
      <t>,1),WORKDAY(</t>
    </r>
    <r>
      <rPr>
        <i/>
        <sz val="11"/>
        <rFont val="Arial"/>
        <family val="2"/>
      </rPr>
      <t>enddate2</t>
    </r>
    <r>
      <rPr>
        <sz val="11"/>
        <rFont val="Arial"/>
        <family val="2"/>
      </rPr>
      <t>,1))</t>
    </r>
  </si>
  <si>
    <t>D.</t>
  </si>
  <si>
    <t>Set the Start date to the next Calendar Day after another task's End date.</t>
  </si>
  <si>
    <r>
      <t>• This formula is very simple: =</t>
    </r>
    <r>
      <rPr>
        <i/>
        <sz val="11"/>
        <rFont val="Arial"/>
        <family val="2"/>
      </rPr>
      <t>enddate</t>
    </r>
    <r>
      <rPr>
        <sz val="11"/>
        <rFont val="Arial"/>
        <family val="2"/>
      </rPr>
      <t>+1</t>
    </r>
  </si>
  <si>
    <r>
      <t>• For multiple predecessors, the formula would be =MAX(</t>
    </r>
    <r>
      <rPr>
        <i/>
        <sz val="11"/>
        <rFont val="Arial"/>
        <family val="2"/>
      </rPr>
      <t>enddate1</t>
    </r>
    <r>
      <rPr>
        <sz val="11"/>
        <rFont val="Arial"/>
        <family val="2"/>
      </rPr>
      <t>,</t>
    </r>
    <r>
      <rPr>
        <i/>
        <sz val="11"/>
        <rFont val="Arial"/>
        <family val="2"/>
      </rPr>
      <t>enddate2</t>
    </r>
    <r>
      <rPr>
        <sz val="11"/>
        <rFont val="Arial"/>
        <family val="2"/>
      </rPr>
      <t>,</t>
    </r>
    <r>
      <rPr>
        <i/>
        <sz val="11"/>
        <rFont val="Arial"/>
        <family val="2"/>
      </rPr>
      <t>enddate3</t>
    </r>
    <r>
      <rPr>
        <sz val="11"/>
        <rFont val="Arial"/>
        <family val="2"/>
      </rPr>
      <t>)+1</t>
    </r>
  </si>
  <si>
    <t>E.</t>
  </si>
  <si>
    <t>Set the Start date to a number of days before or after another date.</t>
  </si>
  <si>
    <r>
      <t>• This formula is just like the one in C or D, except that in place of the "1" you enter the number of days, such as =WORKDAY(</t>
    </r>
    <r>
      <rPr>
        <i/>
        <sz val="11"/>
        <rFont val="Arial"/>
        <family val="2"/>
      </rPr>
      <t>enddate</t>
    </r>
    <r>
      <rPr>
        <sz val="11"/>
        <rFont val="Arial"/>
        <family val="2"/>
      </rPr>
      <t>,5) or =WORKDAY(</t>
    </r>
    <r>
      <rPr>
        <i/>
        <sz val="11"/>
        <rFont val="Arial"/>
        <family val="2"/>
      </rPr>
      <t>startdate</t>
    </r>
    <r>
      <rPr>
        <sz val="11"/>
        <rFont val="Arial"/>
        <family val="2"/>
      </rPr>
      <t>,-5)</t>
    </r>
  </si>
  <si>
    <t>F.</t>
  </si>
  <si>
    <t>Use a lookup formula and the Predecessor column to define the start date.</t>
  </si>
  <si>
    <t>[The formulas for using this method are built into Gantt Chart Template Pro]</t>
  </si>
  <si>
    <t>Changing the Color of the Bars in the Gantt Chart</t>
  </si>
  <si>
    <t>[Advanced] The Gantt Chart is created using conditional formatting, so you can modify the conditional formatting rules to change the format to a different color. The Pro version includes a column where you can change the color by entering a color code ("b"=blue, "g"=green, etc.)</t>
  </si>
  <si>
    <t>FAQs</t>
  </si>
  <si>
    <t>Q:</t>
  </si>
  <si>
    <r>
      <t xml:space="preserve">How do I enter the </t>
    </r>
    <r>
      <rPr>
        <b/>
        <sz val="11"/>
        <color theme="4" tint="-0.24994659260841701"/>
        <rFont val="Arial"/>
        <family val="2"/>
      </rPr>
      <t>Work Days</t>
    </r>
    <r>
      <rPr>
        <sz val="11"/>
        <color theme="4" tint="-0.24994659260841701"/>
        <rFont val="Arial"/>
        <family val="2"/>
      </rPr>
      <t xml:space="preserve"> instead of </t>
    </r>
    <r>
      <rPr>
        <b/>
        <sz val="11"/>
        <color theme="4" tint="-0.24994659260841701"/>
        <rFont val="Arial"/>
        <family val="2"/>
      </rPr>
      <t>Calendar Days</t>
    </r>
    <r>
      <rPr>
        <sz val="11"/>
        <color theme="4" tint="-0.24994659260841701"/>
        <rFont val="Arial"/>
        <family val="2"/>
      </rPr>
      <t>?</t>
    </r>
  </si>
  <si>
    <t>Entering work days instead of calendar days is a feature of the Pro version. There is nothing in the free version preventing you from entering your own formulas, though.</t>
  </si>
  <si>
    <r>
      <t xml:space="preserve">How do I calculate Calendar Days after entering the </t>
    </r>
    <r>
      <rPr>
        <b/>
        <sz val="11"/>
        <color theme="4" tint="-0.24994659260841701"/>
        <rFont val="Arial"/>
        <family val="2"/>
      </rPr>
      <t>Start and End Dates</t>
    </r>
    <r>
      <rPr>
        <sz val="11"/>
        <color theme="4" tint="-0.24994659260841701"/>
        <rFont val="Arial"/>
        <family val="2"/>
      </rPr>
      <t>?</t>
    </r>
  </si>
  <si>
    <r>
      <t>You can calculate the duration in calendar days (including both start and end dates) using the formula =</t>
    </r>
    <r>
      <rPr>
        <i/>
        <sz val="11"/>
        <rFont val="Arial"/>
        <family val="2"/>
      </rPr>
      <t>enddate</t>
    </r>
    <r>
      <rPr>
        <sz val="11"/>
        <rFont val="Arial"/>
        <family val="2"/>
      </rPr>
      <t>-</t>
    </r>
    <r>
      <rPr>
        <i/>
        <sz val="11"/>
        <rFont val="Arial"/>
        <family val="2"/>
      </rPr>
      <t>startdate</t>
    </r>
    <r>
      <rPr>
        <sz val="11"/>
        <rFont val="Arial"/>
        <family val="2"/>
      </rPr>
      <t>+1</t>
    </r>
  </si>
  <si>
    <r>
      <t xml:space="preserve">How do I change the </t>
    </r>
    <r>
      <rPr>
        <b/>
        <sz val="11"/>
        <color theme="4" tint="-0.24994659260841701"/>
        <rFont val="Arial"/>
        <family val="2"/>
      </rPr>
      <t>Print Settings</t>
    </r>
    <r>
      <rPr>
        <sz val="11"/>
        <color theme="4" tint="-0.24994659260841701"/>
        <rFont val="Arial"/>
        <family val="2"/>
      </rPr>
      <t>? (Excel 2010, 2013)</t>
    </r>
  </si>
  <si>
    <t>Select the entire range of cells you want to print and go to File &gt; Print Area &gt; Set Print Area. Then go to File &gt; Page Setup or File &gt; Print Preview and adjust the Scaling, Margins, and Page Orientation as desired.</t>
  </si>
  <si>
    <r>
      <t xml:space="preserve">How do I increase the </t>
    </r>
    <r>
      <rPr>
        <b/>
        <sz val="11"/>
        <color theme="4" tint="-0.24994659260841701"/>
        <rFont val="Arial"/>
        <family val="2"/>
      </rPr>
      <t>range of dates</t>
    </r>
    <r>
      <rPr>
        <sz val="11"/>
        <color theme="4" tint="-0.24994659260841701"/>
        <rFont val="Arial"/>
        <family val="2"/>
      </rPr>
      <t xml:space="preserve"> displayed in the Gantt chart?</t>
    </r>
  </si>
  <si>
    <t>You will need to add columns to the right of the Gantt Chart via copy/paste. Copy and paste the columns in groups of 7. Afterwards, you will also probably need to update the print area.</t>
  </si>
  <si>
    <r>
      <t xml:space="preserve">How do I create a summary row that shows the </t>
    </r>
    <r>
      <rPr>
        <b/>
        <sz val="11"/>
        <color theme="4" tint="-0.24994659260841701"/>
        <rFont val="Arial"/>
        <family val="2"/>
      </rPr>
      <t>MIN</t>
    </r>
    <r>
      <rPr>
        <sz val="11"/>
        <color theme="4" tint="-0.24994659260841701"/>
        <rFont val="Arial"/>
        <family val="2"/>
      </rPr>
      <t xml:space="preserve"> and </t>
    </r>
    <r>
      <rPr>
        <b/>
        <sz val="11"/>
        <color theme="4" tint="-0.24994659260841701"/>
        <rFont val="Arial"/>
        <family val="2"/>
      </rPr>
      <t>MAX</t>
    </r>
    <r>
      <rPr>
        <sz val="11"/>
        <color theme="4" tint="-0.24994659260841701"/>
        <rFont val="Arial"/>
        <family val="2"/>
      </rPr>
      <t xml:space="preserve"> dates for all sub-tasks?</t>
    </r>
  </si>
  <si>
    <r>
      <t>In the Start column, use the formula =MIN(</t>
    </r>
    <r>
      <rPr>
        <i/>
        <sz val="11"/>
        <color rgb="FF000000"/>
        <rFont val="Arial"/>
        <family val="2"/>
      </rPr>
      <t>range_of_start_dates</t>
    </r>
    <r>
      <rPr>
        <sz val="11"/>
        <color rgb="FF000000"/>
        <rFont val="Arial"/>
        <family val="2"/>
      </rPr>
      <t>)</t>
    </r>
  </si>
  <si>
    <r>
      <t>In the End column, use the formula =MAX(</t>
    </r>
    <r>
      <rPr>
        <i/>
        <sz val="11"/>
        <color rgb="FF000000"/>
        <rFont val="Arial"/>
        <family val="2"/>
      </rPr>
      <t>range_of_end_dates</t>
    </r>
    <r>
      <rPr>
        <sz val="11"/>
        <color rgb="FF000000"/>
        <rFont val="Arial"/>
        <family val="2"/>
      </rPr>
      <t>)</t>
    </r>
  </si>
  <si>
    <r>
      <t>In the Days column, use the formula =</t>
    </r>
    <r>
      <rPr>
        <i/>
        <sz val="11"/>
        <color rgb="FF000000"/>
        <rFont val="Arial"/>
        <family val="2"/>
      </rPr>
      <t>end_date</t>
    </r>
    <r>
      <rPr>
        <sz val="11"/>
        <color rgb="FF000000"/>
        <rFont val="Arial"/>
        <family val="2"/>
      </rPr>
      <t>-</t>
    </r>
    <r>
      <rPr>
        <i/>
        <sz val="11"/>
        <color rgb="FF000000"/>
        <rFont val="Arial"/>
        <family val="2"/>
      </rPr>
      <t>start_date</t>
    </r>
    <r>
      <rPr>
        <sz val="11"/>
        <color rgb="FF000000"/>
        <rFont val="Arial"/>
        <family val="2"/>
      </rPr>
      <t>+1</t>
    </r>
  </si>
  <si>
    <r>
      <t xml:space="preserve">How do I calculate the </t>
    </r>
    <r>
      <rPr>
        <b/>
        <sz val="11"/>
        <color theme="4" tint="-0.24994659260841701"/>
        <rFont val="Arial"/>
        <family val="2"/>
      </rPr>
      <t>%Complete</t>
    </r>
    <r>
      <rPr>
        <sz val="11"/>
        <color theme="4" tint="-0.24994659260841701"/>
        <rFont val="Arial"/>
        <family val="2"/>
      </rPr>
      <t xml:space="preserve"> for an entire category of tasks?</t>
    </r>
  </si>
  <si>
    <t>The %Complete for a group of tasks can be calculated from its sub tasks using the formula below, where "workdays" is a reference to the range of work day values and "complete" is a reference to the %complete for each of the subtasks.</t>
  </si>
  <si>
    <r>
      <t>=SUMPRODUCT(</t>
    </r>
    <r>
      <rPr>
        <i/>
        <sz val="11"/>
        <rFont val="Arial"/>
        <family val="2"/>
      </rPr>
      <t>workdays</t>
    </r>
    <r>
      <rPr>
        <sz val="11"/>
        <rFont val="Arial"/>
        <family val="2"/>
      </rPr>
      <t>,</t>
    </r>
    <r>
      <rPr>
        <i/>
        <sz val="11"/>
        <rFont val="Arial"/>
        <family val="2"/>
      </rPr>
      <t>complete</t>
    </r>
    <r>
      <rPr>
        <sz val="11"/>
        <rFont val="Arial"/>
        <family val="2"/>
      </rPr>
      <t>)/SUM(</t>
    </r>
    <r>
      <rPr>
        <i/>
        <sz val="11"/>
        <rFont val="Arial"/>
        <family val="2"/>
      </rPr>
      <t>workdays</t>
    </r>
    <r>
      <rPr>
        <sz val="11"/>
        <rFont val="Arial"/>
        <family val="2"/>
      </rPr>
      <t>)</t>
    </r>
  </si>
  <si>
    <t>Example: Let's say you have 3 sub tasks that are 10 days, 12 days, and 14 days long, respectively. If the first subtask is 50% complete and the others are 25% complete, you could calculate the overall percent complete for the group as: =(10*50%+12*25%+14*25%)/(10+12+14).</t>
  </si>
  <si>
    <r>
      <t xml:space="preserve">I've </t>
    </r>
    <r>
      <rPr>
        <b/>
        <sz val="11"/>
        <color theme="4" tint="-0.24994659260841701"/>
        <rFont val="Arial"/>
        <family val="2"/>
      </rPr>
      <t>messed up</t>
    </r>
    <r>
      <rPr>
        <sz val="11"/>
        <color theme="4" tint="-0.24994659260841701"/>
        <rFont val="Arial"/>
        <family val="2"/>
      </rPr>
      <t xml:space="preserve"> the chart area somehow. How do I fix it?</t>
    </r>
  </si>
  <si>
    <t>Find a row that works, then copy the cells that make up the gantt chart area from that row into the row that is messed up.</t>
  </si>
  <si>
    <t>© 2006-2018 Vertex42 LLC</t>
  </si>
  <si>
    <t>Terms of Use</t>
  </si>
  <si>
    <t>Gantt Chart Template, by Vertex42.com</t>
  </si>
  <si>
    <t>This spreadsheet template, including all worksheets and associated content is a copyrighted work under the United States and other copyright laws.</t>
  </si>
  <si>
    <r>
      <t xml:space="preserve">You may download the spreadsheet template, make archival copies, and customize the template only for your </t>
    </r>
    <r>
      <rPr>
        <b/>
        <sz val="12"/>
        <rFont val="Arial"/>
        <family val="2"/>
      </rPr>
      <t>personal use or use within your company or organization</t>
    </r>
    <r>
      <rPr>
        <sz val="12"/>
        <rFont val="Arial"/>
        <family val="2"/>
      </rPr>
      <t xml:space="preserve"> and </t>
    </r>
    <r>
      <rPr>
        <b/>
        <sz val="12"/>
        <rFont val="Arial"/>
        <family val="2"/>
      </rPr>
      <t>not</t>
    </r>
    <r>
      <rPr>
        <sz val="12"/>
        <rFont val="Arial"/>
        <family val="2"/>
      </rPr>
      <t xml:space="preserve"> for resale or public sharing.</t>
    </r>
  </si>
  <si>
    <t>You may not remove or alter any Vertex42 logo, trademark, copyright, disclaimer, brand, terms of use, attribution, or other proprietary notices or marks within the template.</t>
  </si>
  <si>
    <t>The template and any file, document, or other work including or derived from the template may NOT be sold, distributed, published to an online gallery, hosted on a website, or placed on any server in a way that makes it available to the general public.</t>
  </si>
  <si>
    <r>
      <rPr>
        <b/>
        <sz val="12"/>
        <rFont val="Arial"/>
        <family val="2"/>
      </rPr>
      <t>Limited Private Sharing and Other Allowed Uses</t>
    </r>
    <r>
      <rPr>
        <sz val="12"/>
        <rFont val="Arial"/>
        <family val="2"/>
      </rPr>
      <t>: See the complete license agreement to learn more about how you may or may not use this template.</t>
    </r>
  </si>
  <si>
    <t>View the Complete License Agreement</t>
  </si>
  <si>
    <t>https://www.vertex42.com/licensing/EULA_privateuse.html</t>
  </si>
  <si>
    <t>Q1 2025</t>
  </si>
  <si>
    <t>Jan</t>
  </si>
  <si>
    <t>Feb</t>
  </si>
  <si>
    <t>Mar</t>
  </si>
  <si>
    <t>Q2 2025</t>
  </si>
  <si>
    <t>Apr</t>
  </si>
  <si>
    <t>May</t>
  </si>
  <si>
    <t>Jun</t>
  </si>
  <si>
    <t>Q3 2025</t>
  </si>
  <si>
    <t>Jul</t>
  </si>
  <si>
    <t>Aug</t>
  </si>
  <si>
    <t>Sep</t>
  </si>
  <si>
    <t>Q4 2025</t>
  </si>
  <si>
    <t>Oct</t>
  </si>
  <si>
    <t>Nov</t>
  </si>
  <si>
    <t>Dec</t>
  </si>
  <si>
    <t>Q1 2026</t>
  </si>
  <si>
    <t>Q2 2026</t>
  </si>
  <si>
    <t>Q3 2026</t>
  </si>
  <si>
    <t>Q4 2026</t>
  </si>
  <si>
    <t>Q1 2027</t>
  </si>
  <si>
    <t>Q2 2027</t>
  </si>
  <si>
    <t>Q3 2027</t>
  </si>
  <si>
    <t>Q4 2027</t>
  </si>
  <si>
    <t>MONTHS</t>
  </si>
  <si>
    <t>PLAN START</t>
  </si>
  <si>
    <t>PLAN END</t>
  </si>
  <si>
    <t>ACTUAL START</t>
  </si>
  <si>
    <t>Current Period</t>
  </si>
  <si>
    <t>Designation of Member Representatives</t>
  </si>
  <si>
    <t>Determine interim funding (to pay for counsel, RFP advisory firm, Administrator, etc.)</t>
  </si>
  <si>
    <t>Hire Outside Counsel</t>
  </si>
  <si>
    <t>Hire Communications Firm</t>
  </si>
  <si>
    <t>Hire accounting firm to manage expenses</t>
  </si>
  <si>
    <t>Launch Website (thectplanllc.com)</t>
  </si>
  <si>
    <r>
      <t xml:space="preserve">Set up CT Plan Governance
</t>
    </r>
    <r>
      <rPr>
        <i/>
        <sz val="8"/>
        <rFont val="Arial"/>
        <family val="2"/>
        <scheme val="minor"/>
      </rPr>
      <t>(Dependent on SEC approval of CT Plan)</t>
    </r>
  </si>
  <si>
    <t xml:space="preserve">OpCo and Advisory Committees to determine new fees/policies </t>
  </si>
  <si>
    <t>Draft fee filing (and any related policies that need to be filed)</t>
  </si>
  <si>
    <t xml:space="preserve">File and Obtain approval of fee filing </t>
  </si>
  <si>
    <t>OpCo and Advisory Committees to determine policies  (to the extent separate from fee filing, e.g., direct v indirect bill)</t>
  </si>
  <si>
    <t xml:space="preserve">OpCo to work with counsel to develop new data subscriber agreements </t>
  </si>
  <si>
    <r>
      <t xml:space="preserve">New Fees, Policies, and Data Subscriber Agreements 
</t>
    </r>
    <r>
      <rPr>
        <i/>
        <sz val="8"/>
        <rFont val="Arial"/>
        <family val="2"/>
        <scheme val="minor"/>
      </rPr>
      <t>(Dependent on Advisory Committee formation - To be prepared in parallel with Workflow process to select new Administrator)</t>
    </r>
  </si>
  <si>
    <t>Advisory Committee Formation - announcement, interviews, OpCo vote</t>
  </si>
  <si>
    <t>Engage Processor(s) - contracts, SLAs</t>
  </si>
  <si>
    <t>Draft RFP for New Administrator</t>
  </si>
  <si>
    <t>Advertise &amp; Solicite Response to RFP</t>
  </si>
  <si>
    <t>Advisory firm evaluates bids and provides preliminary recommendations (e.g., narrowing of bids)</t>
  </si>
  <si>
    <t>Operating Committee conducts Interviews ( potential for revised bids, subject to quality of RFP responses)</t>
  </si>
  <si>
    <t>Operating Committee votes on New Administrator</t>
  </si>
  <si>
    <r>
      <t xml:space="preserve">Selection of New Administrator 
</t>
    </r>
    <r>
      <rPr>
        <i/>
        <sz val="8"/>
        <rFont val="Arial"/>
        <family val="2"/>
        <scheme val="minor"/>
      </rPr>
      <t>(Dependent on Advisory Committee Formation and Interim Funding)</t>
    </r>
  </si>
  <si>
    <t>Hire Advisory Firm To Manage RFI/RFP Process - announcement, interviews, decision</t>
  </si>
  <si>
    <t>Operating Committee negotiates Administrative Services Agreement and SLAs with New Administrator</t>
  </si>
  <si>
    <r>
      <t xml:space="preserve">Contract Negotiations with New Administrator 
</t>
    </r>
    <r>
      <rPr>
        <i/>
        <sz val="8"/>
        <rFont val="Arial"/>
        <family val="2"/>
        <scheme val="minor"/>
      </rPr>
      <t xml:space="preserve">(Potentially dependent on  fees and policies being finalized, which could impact scope of services) </t>
    </r>
  </si>
  <si>
    <t>Develop systems that tailor to Plan requirements to support account information, track vendor relationships, billing, interactive licensing tool.
Allow for customers to:
•	View account profile, subscriptions, entities they are redistributing
•	View invoices
•	Report usage and external redistribution
•	Submit contracts online
•	Submit data feed requests *Dependent on Firm Setup*</t>
  </si>
  <si>
    <t xml:space="preserve"> Hire Staff to support all functions (e.g., customer services/account management, customer audits, Plan services, accounting)</t>
  </si>
  <si>
    <t xml:space="preserve">Transfer existing customer data from UTP and CTA plans to new Administrator </t>
  </si>
  <si>
    <t xml:space="preserve">Standup New Plan Website </t>
  </si>
  <si>
    <t>Customer announcements (communicating transition timing and deadlines)</t>
  </si>
  <si>
    <t xml:space="preserve">Contractually repaper all customers to new data subscriber agreements </t>
  </si>
  <si>
    <t>Customer onboarding to new systems</t>
  </si>
  <si>
    <t>Set up financial workflow for the Plan 
- financial statements to the Plan
- coordinate with Processors on revenue allocation
- manage Plan expenses and payments
- support Plan audit requirements including SOX, tax, annual, statutory</t>
  </si>
  <si>
    <t>Set up support for Plan governance (e.g., online board books, voting portal, document repository, drafting and tracking compliance with Confidentiality Policy and Conflicts Policy)</t>
  </si>
  <si>
    <r>
      <t xml:space="preserve">Administrator Setup
</t>
    </r>
    <r>
      <rPr>
        <i/>
        <sz val="8"/>
        <rFont val="Arial"/>
        <family val="2"/>
        <scheme val="minor"/>
      </rPr>
      <t>(Dependent on fees, policies, and data subscriber agreements being finalized and contract/SLA with new Administrator executed)</t>
    </r>
  </si>
  <si>
    <t>CTA/UTP Plans file to cease operations (dependent on SEC approval of CT Plan fee filing)</t>
  </si>
  <si>
    <t>New Administrator begins Operations</t>
  </si>
  <si>
    <t>Assess whether current administrators need to continue after end of CTA/UTP operations to finish bill collection etc, or if those services transfer to new administrator</t>
  </si>
  <si>
    <r>
      <t xml:space="preserve">Retirement of current plans - orderly transition 
</t>
    </r>
    <r>
      <rPr>
        <i/>
        <sz val="8"/>
        <rFont val="Arial"/>
        <family val="2"/>
        <scheme val="minor"/>
      </rPr>
      <t>(Dependent on fees being approved, policies finalized, and Administrator fully ready to support all functions)</t>
    </r>
  </si>
  <si>
    <t>Q1 2024</t>
  </si>
  <si>
    <t>Q2 2024</t>
  </si>
  <si>
    <t>Q3 2024</t>
  </si>
  <si>
    <t>Q4 2024</t>
  </si>
  <si>
    <t>CT Plan Tracker</t>
  </si>
  <si>
    <t>PLAN</t>
  </si>
  <si>
    <t>ACTUAL</t>
  </si>
  <si>
    <t>Only input into green cells</t>
  </si>
  <si>
    <t>ACTUAL / EXPECTED END</t>
  </si>
  <si>
    <t>NEW</t>
  </si>
  <si>
    <t>Only input into colored cells</t>
  </si>
  <si>
    <t>START</t>
  </si>
  <si>
    <t>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</si>
</sst>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d\ m/dd/yy"/>
    <numFmt numFmtId="165" formatCode="d"/>
    <numFmt numFmtId="166" formatCode="[$-409]d\-mmm;@"/>
  </numFmts>
  <fonts count="46" x14ac:knownFonts="1">
    <font>
      <sz val="10"/>
      <name val="Arial"/>
      <family val="2"/>
    </font>
    <font>
      <u/>
      <sz val="10"/>
      <color indexed="12"/>
      <name val="Arial"/>
      <family val="2"/>
    </font>
    <font>
      <sz val="8"/>
      <name val="Arial"/>
      <family val="2"/>
    </font>
    <font>
      <b/>
      <sz val="12"/>
      <name val="Arial"/>
      <family val="2"/>
    </font>
    <font>
      <b/>
      <sz val="10"/>
      <name val="Arial"/>
      <family val="2"/>
    </font>
    <font>
      <sz val="8"/>
      <name val="Tahoma"/>
      <family val="2"/>
    </font>
    <font>
      <sz val="14"/>
      <color indexed="56"/>
      <name val="Arial"/>
      <family val="2"/>
    </font>
    <font>
      <sz val="12"/>
      <name val="Arial"/>
      <family val="2"/>
    </font>
    <font>
      <u/>
      <sz val="12"/>
      <color indexed="12"/>
      <name val="Arial"/>
      <family val="2"/>
    </font>
    <font>
      <sz val="18"/>
      <color theme="3"/>
      <name val="Arial"/>
      <family val="2"/>
    </font>
    <font>
      <sz val="18"/>
      <color theme="4" tint="-0.24994659260841701"/>
      <name val="Arial"/>
      <family val="2"/>
    </font>
    <font>
      <b/>
      <sz val="12"/>
      <color theme="4" tint="-0.24994659260841701"/>
      <name val="Arial"/>
      <family val="2"/>
    </font>
    <font>
      <b/>
      <sz val="11"/>
      <name val="Arial"/>
      <family val="2"/>
    </font>
    <font>
      <u/>
      <sz val="11"/>
      <color indexed="12"/>
      <name val="Arial"/>
      <family val="2"/>
    </font>
    <font>
      <sz val="9"/>
      <name val="Arial"/>
      <family val="2"/>
      <scheme val="minor"/>
    </font>
    <font>
      <sz val="10"/>
      <name val="Arial"/>
      <family val="1"/>
      <scheme val="major"/>
    </font>
    <font>
      <sz val="11"/>
      <name val="Arial"/>
      <family val="1"/>
      <scheme val="major"/>
    </font>
    <font>
      <b/>
      <sz val="11"/>
      <name val="Arial"/>
      <family val="2"/>
      <scheme val="minor"/>
    </font>
    <font>
      <sz val="9"/>
      <color rgb="FF000000"/>
      <name val="Arial"/>
      <family val="2"/>
      <scheme val="minor"/>
    </font>
    <font>
      <i/>
      <sz val="9"/>
      <name val="Arial"/>
      <family val="2"/>
      <scheme val="minor"/>
    </font>
    <font>
      <sz val="11"/>
      <name val="Arial"/>
      <family val="2"/>
      <scheme val="minor"/>
    </font>
    <font>
      <sz val="14"/>
      <name val="Arial"/>
      <family val="2"/>
      <scheme val="minor"/>
    </font>
    <font>
      <sz val="14"/>
      <color rgb="FF000000"/>
      <name val="Arial"/>
      <family val="2"/>
      <scheme val="minor"/>
    </font>
    <font>
      <b/>
      <sz val="9"/>
      <name val="Arial"/>
      <family val="2"/>
      <scheme val="major"/>
    </font>
    <font>
      <b/>
      <sz val="8"/>
      <name val="Arial"/>
      <family val="2"/>
      <scheme val="major"/>
    </font>
    <font>
      <sz val="16"/>
      <color theme="4" tint="-0.24994659260841701"/>
      <name val="Arial"/>
      <family val="1"/>
      <scheme val="major"/>
    </font>
    <font>
      <i/>
      <sz val="8"/>
      <color theme="1" tint="0.34998626667073579"/>
      <name val="Arial"/>
      <family val="2"/>
    </font>
    <font>
      <sz val="14"/>
      <color theme="4" tint="-0.24994659260841701"/>
      <name val="Arial"/>
      <family val="2"/>
    </font>
    <font>
      <sz val="11"/>
      <name val="Arial"/>
      <family val="2"/>
    </font>
    <font>
      <sz val="14"/>
      <name val="Arial"/>
      <family val="2"/>
    </font>
    <font>
      <sz val="11"/>
      <color rgb="FFFF0000"/>
      <name val="Arial"/>
      <family val="2"/>
    </font>
    <font>
      <b/>
      <sz val="11"/>
      <color rgb="FFFF0000"/>
      <name val="Arial"/>
      <family val="2"/>
    </font>
    <font>
      <sz val="11"/>
      <color rgb="FF000000"/>
      <name val="Arial"/>
      <family val="2"/>
    </font>
    <font>
      <i/>
      <sz val="11"/>
      <name val="Arial"/>
      <family val="2"/>
    </font>
    <font>
      <b/>
      <sz val="11"/>
      <color theme="4" tint="-0.24994659260841701"/>
      <name val="Arial"/>
      <family val="2"/>
    </font>
    <font>
      <sz val="11"/>
      <color theme="4" tint="-0.24994659260841701"/>
      <name val="Arial"/>
      <family val="2"/>
    </font>
    <font>
      <i/>
      <sz val="11"/>
      <color rgb="FF000000"/>
      <name val="Arial"/>
      <family val="2"/>
    </font>
    <font>
      <i/>
      <sz val="8"/>
      <name val="Arial"/>
      <family val="2"/>
      <scheme val="minor"/>
    </font>
    <font>
      <b/>
      <sz val="22"/>
      <color theme="3"/>
      <name val="Arial"/>
      <family val="2"/>
    </font>
    <font>
      <b/>
      <i/>
      <sz val="10"/>
      <color theme="3"/>
      <name val="Arial"/>
      <family val="2"/>
    </font>
    <font>
      <b/>
      <sz val="22"/>
      <name val="Arial"/>
      <family val="2"/>
    </font>
    <font>
      <b/>
      <sz val="9"/>
      <name val="Arial"/>
      <family val="2"/>
      <scheme val="minor"/>
    </font>
    <font>
      <b/>
      <sz val="9"/>
      <color rgb="FFFF0000"/>
      <name val="Arial"/>
      <family val="2"/>
      <scheme val="minor"/>
    </font>
    <font>
      <b/>
      <i/>
      <sz val="10"/>
      <name val="Arial"/>
      <family val="2"/>
    </font>
    <font>
      <b/>
      <i/>
      <sz val="10"/>
      <color theme="1"/>
      <name val="Arial"/>
      <family val="2"/>
    </font>
    <font>
      <sz val="10"/>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6795556505021"/>
        <bgColor indexed="64"/>
      </patternFill>
    </fill>
    <fill>
      <patternFill patternType="solid">
        <fgColor theme="3" tint="0.79995117038483843"/>
        <bgColor indexed="64"/>
      </patternFill>
    </fill>
    <fill>
      <patternFill patternType="solid">
        <fgColor theme="3" tint="0.79995117038483843"/>
        <bgColor indexed="64"/>
      </patternFill>
    </fill>
    <fill>
      <patternFill patternType="solid">
        <fgColor rgb="FFFFFFC5"/>
        <bgColor indexed="64"/>
      </patternFill>
    </fill>
    <fill>
      <patternFill patternType="solid">
        <fgColor theme="0"/>
        <bgColor indexed="64"/>
      </patternFill>
    </fill>
    <fill>
      <patternFill patternType="solid">
        <fgColor theme="9" tint="0.59996337778862885"/>
        <bgColor indexed="64"/>
      </patternFill>
    </fill>
    <fill>
      <patternFill patternType="solid">
        <fgColor theme="3"/>
        <bgColor indexed="64"/>
      </patternFill>
    </fill>
    <fill>
      <patternFill patternType="solid">
        <fgColor rgb="FFFFFF00"/>
        <bgColor indexed="64"/>
      </patternFill>
    </fill>
    <fill>
      <patternFill patternType="solid">
        <fgColor rgb="FFFFFF85"/>
        <bgColor indexed="64"/>
      </patternFill>
    </fill>
    <fill>
      <patternFill patternType="solid">
        <fgColor rgb="FFFFFF85"/>
        <bgColor indexed="64"/>
      </patternFill>
    </fill>
    <fill>
      <patternFill patternType="solid">
        <fgColor rgb="FFFFFF8B"/>
        <bgColor indexed="64"/>
      </patternFill>
    </fill>
    <fill>
      <patternFill patternType="solid">
        <fgColor theme="5" tint="0.79995117038483843"/>
        <bgColor indexed="64"/>
      </patternFill>
    </fill>
    <fill>
      <patternFill patternType="solid">
        <fgColor rgb="FFFFFFC5"/>
        <bgColor indexed="64"/>
      </patternFill>
    </fill>
  </fills>
  <borders count="67">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style="thin">
        <color indexed="22"/>
      </top>
      <bottom style="thin">
        <color indexed="22"/>
      </bottom>
      <diagonal/>
    </border>
    <border>
      <left/>
      <right/>
      <top/>
      <bottom style="thin">
        <color indexed="22"/>
      </bottom>
      <diagonal/>
    </border>
    <border>
      <left/>
      <right/>
      <top style="thin">
        <color rgb="FFEFEFEF"/>
      </top>
      <bottom style="thin">
        <color rgb="FFEFEFEF"/>
      </bottom>
      <diagonal/>
    </border>
    <border>
      <left/>
      <right/>
      <top/>
      <bottom style="medium">
        <color theme="0" tint="-0.34995574816125979"/>
      </bottom>
      <diagonal/>
    </border>
    <border>
      <left style="medium">
        <color auto="1"/>
      </left>
      <right style="thin">
        <color theme="0" tint="-0.24991607409894101"/>
      </right>
      <top/>
      <bottom style="medium">
        <color auto="1"/>
      </bottom>
      <diagonal/>
    </border>
    <border>
      <left style="thin">
        <color theme="0" tint="-0.24991607409894101"/>
      </left>
      <right style="thin">
        <color theme="0" tint="-0.24991607409894101"/>
      </right>
      <top/>
      <bottom style="medium">
        <color auto="1"/>
      </bottom>
      <diagonal/>
    </border>
    <border>
      <left style="medium">
        <color theme="0" tint="-0.24991607409894101"/>
      </left>
      <right style="thin">
        <color theme="0" tint="-0.24991607409894101"/>
      </right>
      <top/>
      <bottom style="medium">
        <color auto="1"/>
      </bottom>
      <diagonal/>
    </border>
    <border>
      <left style="thin">
        <color theme="0" tint="-0.24991607409894101"/>
      </left>
      <right style="medium">
        <color auto="1"/>
      </right>
      <top/>
      <bottom style="medium">
        <color auto="1"/>
      </bottom>
      <diagonal/>
    </border>
    <border>
      <left style="thin">
        <color theme="0" tint="-0.24991607409894101"/>
      </left>
      <right/>
      <top/>
      <bottom style="medium">
        <color auto="1"/>
      </bottom>
      <diagonal/>
    </border>
    <border>
      <left style="thin">
        <color auto="1"/>
      </left>
      <right/>
      <top/>
      <bottom style="thin">
        <color indexed="22"/>
      </bottom>
      <diagonal/>
    </border>
    <border>
      <left/>
      <right style="thin">
        <color auto="1"/>
      </right>
      <top/>
      <bottom style="thin">
        <color indexed="22"/>
      </bottom>
      <diagonal/>
    </border>
    <border>
      <left style="thin">
        <color auto="1"/>
      </left>
      <right/>
      <top style="thin">
        <color rgb="FFEFEFEF"/>
      </top>
      <bottom style="thin">
        <color rgb="FFEFEFEF"/>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style="thin">
        <color auto="1"/>
      </top>
      <bottom style="medium">
        <color theme="0" tint="-0.34995574816125979"/>
      </bottom>
      <diagonal/>
    </border>
    <border>
      <left style="thin">
        <color auto="1"/>
      </left>
      <right style="thin">
        <color auto="1"/>
      </right>
      <top/>
      <bottom style="thin">
        <color indexed="22"/>
      </bottom>
      <diagonal/>
    </border>
    <border>
      <left style="thin">
        <color auto="1"/>
      </left>
      <right style="thin">
        <color auto="1"/>
      </right>
      <top style="thin">
        <color rgb="FFEFEFEF"/>
      </top>
      <bottom style="thin">
        <color rgb="FFEFEFEF"/>
      </bottom>
      <diagonal/>
    </border>
    <border>
      <left style="thin">
        <color auto="1"/>
      </left>
      <right style="thin">
        <color auto="1"/>
      </right>
      <top style="thin">
        <color rgb="FFEFEFEF"/>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auto="1"/>
      </right>
      <top style="thin">
        <color rgb="FFEFEFEF"/>
      </top>
      <bottom style="thin">
        <color rgb="FFEFEFEF"/>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auto="1"/>
      </top>
      <bottom style="thin">
        <color theme="0" tint="-0.14996795556505021"/>
      </bottom>
      <diagonal/>
    </border>
    <border>
      <left/>
      <right style="thin">
        <color theme="0" tint="-0.14996795556505021"/>
      </right>
      <top style="thin">
        <color auto="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auto="1"/>
      </bottom>
      <diagonal/>
    </border>
    <border>
      <left/>
      <right style="thin">
        <color theme="0" tint="-0.14996795556505021"/>
      </right>
      <top style="thin">
        <color theme="0" tint="-0.14996795556505021"/>
      </top>
      <bottom style="thin">
        <color auto="1"/>
      </bottom>
      <diagonal/>
    </border>
    <border>
      <left/>
      <right/>
      <top/>
      <bottom style="thin">
        <color rgb="FFEFEFEF"/>
      </bottom>
      <diagonal/>
    </border>
    <border>
      <left/>
      <right style="thin">
        <color auto="1"/>
      </right>
      <top/>
      <bottom style="thin">
        <color auto="1"/>
      </bottom>
      <diagonal/>
    </border>
    <border>
      <left/>
      <right/>
      <top/>
      <bottom style="thin">
        <color auto="1"/>
      </bottom>
      <diagonal/>
    </border>
    <border>
      <left/>
      <right/>
      <top style="thin">
        <color rgb="FFEFEFEF"/>
      </top>
      <bottom style="thin">
        <color auto="1"/>
      </bottom>
      <diagonal/>
    </border>
    <border>
      <left/>
      <right/>
      <top style="thin">
        <color indexed="22"/>
      </top>
      <bottom style="thin">
        <color auto="1"/>
      </bottom>
      <diagonal/>
    </border>
    <border>
      <left/>
      <right/>
      <top style="thin">
        <color indexed="22"/>
      </top>
      <bottom/>
      <diagonal/>
    </border>
    <border>
      <left/>
      <right/>
      <top style="thin">
        <color auto="1"/>
      </top>
      <bottom style="thin">
        <color rgb="FFEFEFEF"/>
      </bottom>
      <diagonal/>
    </border>
    <border>
      <left/>
      <right/>
      <top style="thin">
        <color auto="1"/>
      </top>
      <bottom style="thin">
        <color indexed="22"/>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auto="1"/>
      </top>
      <bottom style="hair">
        <color auto="1"/>
      </bottom>
      <diagonal/>
    </border>
    <border>
      <left/>
      <right style="thin">
        <color auto="1"/>
      </right>
      <top style="thin">
        <color auto="1"/>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bottom/>
      <diagonal/>
    </border>
    <border>
      <left style="thin">
        <color auto="1"/>
      </left>
      <right/>
      <top style="thin">
        <color auto="1"/>
      </top>
      <bottom style="hair">
        <color auto="1"/>
      </bottom>
      <diagonal/>
    </border>
    <border>
      <left style="thin">
        <color auto="1"/>
      </left>
      <right/>
      <top style="hair">
        <color auto="1"/>
      </top>
      <bottom/>
      <diagonal/>
    </border>
    <border>
      <left/>
      <right/>
      <top style="thin">
        <color rgb="FFEFEFEF"/>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theme="0" tint="-0.14996795556505021"/>
      </top>
      <bottom/>
      <diagonal/>
    </border>
    <border>
      <left style="thin">
        <color auto="1"/>
      </left>
      <right/>
      <top/>
      <bottom style="hair">
        <color auto="1"/>
      </bottom>
      <diagonal/>
    </border>
    <border>
      <left style="thin">
        <color auto="1"/>
      </left>
      <right/>
      <top/>
      <bottom style="thin">
        <color auto="1"/>
      </bottom>
      <diagonal/>
    </border>
    <border>
      <left style="medium">
        <color auto="1"/>
      </left>
      <right style="thin">
        <color theme="0" tint="-0.24991607409894101"/>
      </right>
      <top style="medium">
        <color auto="1"/>
      </top>
      <bottom/>
      <diagonal/>
    </border>
    <border>
      <left style="thin">
        <color theme="0" tint="-0.24991607409894101"/>
      </left>
      <right style="thin">
        <color theme="0" tint="-0.24991607409894101"/>
      </right>
      <top style="medium">
        <color auto="1"/>
      </top>
      <bottom/>
      <diagonal/>
    </border>
    <border>
      <left style="medium">
        <color theme="0" tint="-0.24991607409894101"/>
      </left>
      <right style="thin">
        <color theme="0" tint="-0.24991607409894101"/>
      </right>
      <top style="medium">
        <color auto="1"/>
      </top>
      <bottom/>
      <diagonal/>
    </border>
    <border>
      <left style="thin">
        <color theme="0" tint="-0.24991607409894101"/>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rgb="FFEFEFEF"/>
      </top>
      <bottom/>
      <diagonal/>
    </border>
    <border>
      <left style="thin">
        <color auto="1"/>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indexed="22"/>
      </top>
      <bottom/>
      <diagonal/>
    </border>
    <border>
      <left style="thin">
        <color auto="1"/>
      </left>
      <right/>
      <top style="thin">
        <color rgb="FFEFEFEF"/>
      </top>
      <bottom/>
      <diagonal/>
    </border>
    <border>
      <left/>
      <right style="thin">
        <color auto="1"/>
      </right>
      <top style="thin">
        <color rgb="FFEFEFEF"/>
      </top>
      <bottom/>
      <diagonal/>
    </border>
  </borders>
  <cellStyleXfs count="3">
    <xf numFmtId="0" fontId="0" fillId="0" borderId="0"/>
    <xf numFmtId="9" fontId="45" fillId="0" borderId="0" applyFont="0" applyFill="0" applyBorder="0" applyAlignment="0" applyProtection="0"/>
    <xf numFmtId="0" fontId="1" fillId="0" borderId="0" applyNumberFormat="0" applyFill="0" applyBorder="0">
      <protection locked="0"/>
    </xf>
  </cellStyleXfs>
  <cellXfs count="241">
    <xf numFmtId="0" fontId="0" fillId="0" borderId="0" xfId="0"/>
    <xf numFmtId="0" fontId="0" fillId="3" borderId="0" xfId="0" applyFill="1"/>
    <xf numFmtId="0" fontId="2" fillId="0" borderId="0" xfId="0" applyFont="1" applyAlignment="1">
      <alignment horizontal="right"/>
    </xf>
    <xf numFmtId="0" fontId="4" fillId="0" borderId="0" xfId="0" applyFont="1"/>
    <xf numFmtId="0" fontId="0" fillId="0" borderId="0" xfId="0" applyAlignment="1">
      <alignment horizontal="left" wrapText="1" indent="1"/>
    </xf>
    <xf numFmtId="0" fontId="0" fillId="0" borderId="1" xfId="0" applyBorder="1"/>
    <xf numFmtId="0" fontId="7" fillId="0" borderId="1" xfId="0" applyFont="1" applyBorder="1" applyAlignment="1">
      <alignment horizontal="left" wrapText="1"/>
    </xf>
    <xf numFmtId="0" fontId="3" fillId="0" borderId="1" xfId="0" applyFont="1" applyBorder="1" applyAlignment="1">
      <alignment horizontal="left" wrapText="1"/>
    </xf>
    <xf numFmtId="0" fontId="7" fillId="0" borderId="1" xfId="0" applyFont="1" applyBorder="1" applyAlignment="1">
      <alignment horizontal="left"/>
    </xf>
    <xf numFmtId="0" fontId="2" fillId="0" borderId="0" xfId="0" applyFont="1" applyAlignment="1">
      <alignment wrapText="1"/>
    </xf>
    <xf numFmtId="0" fontId="11" fillId="0" borderId="0" xfId="0" applyFont="1"/>
    <xf numFmtId="0" fontId="2" fillId="0" borderId="0" xfId="0" applyFont="1" applyAlignment="1">
      <alignment horizontal="left" vertical="center"/>
    </xf>
    <xf numFmtId="0" fontId="7" fillId="0" borderId="2" xfId="0" applyFont="1" applyBorder="1" applyAlignment="1">
      <alignment horizontal="left" wrapText="1"/>
    </xf>
    <xf numFmtId="0" fontId="8" fillId="0" borderId="1" xfId="2" applyFont="1" applyBorder="1" applyAlignment="1" applyProtection="1">
      <alignment horizontal="left" wrapText="1"/>
    </xf>
    <xf numFmtId="0" fontId="13" fillId="0" borderId="2" xfId="2" applyFont="1" applyBorder="1" applyAlignment="1" applyProtection="1">
      <alignment wrapText="1"/>
    </xf>
    <xf numFmtId="0" fontId="10" fillId="0" borderId="0" xfId="0" applyFont="1" applyAlignment="1">
      <alignment horizontal="left" vertical="center"/>
    </xf>
    <xf numFmtId="0" fontId="9" fillId="0" borderId="0" xfId="0" applyFont="1" applyAlignment="1">
      <alignment horizontal="left" vertical="center"/>
    </xf>
    <xf numFmtId="0" fontId="0" fillId="0" borderId="2" xfId="0" applyBorder="1"/>
    <xf numFmtId="0" fontId="7" fillId="0" borderId="0" xfId="0" applyFont="1" applyAlignment="1">
      <alignment horizontal="left" wrapText="1"/>
    </xf>
    <xf numFmtId="0" fontId="6" fillId="0" borderId="0" xfId="0" applyFont="1" applyAlignment="1" applyProtection="1">
      <alignment vertical="center"/>
      <protection locked="0"/>
    </xf>
    <xf numFmtId="0" fontId="15" fillId="0" borderId="0" xfId="0" applyFont="1"/>
    <xf numFmtId="0" fontId="16" fillId="0" borderId="0" xfId="0" applyFont="1" applyAlignment="1" applyProtection="1">
      <alignment vertical="center"/>
      <protection locked="0"/>
    </xf>
    <xf numFmtId="0" fontId="14" fillId="4" borderId="3" xfId="0" applyFont="1" applyFill="1" applyBorder="1" applyAlignment="1">
      <alignment vertical="center"/>
    </xf>
    <xf numFmtId="0" fontId="14" fillId="0" borderId="3" xfId="0" applyFont="1" applyBorder="1" applyAlignment="1">
      <alignment horizontal="left" vertical="center"/>
    </xf>
    <xf numFmtId="0" fontId="14" fillId="0" borderId="3" xfId="0" applyFont="1" applyBorder="1" applyAlignment="1">
      <alignment vertical="center"/>
    </xf>
    <xf numFmtId="0" fontId="17" fillId="4" borderId="4" xfId="0" applyFont="1" applyFill="1" applyBorder="1" applyAlignment="1">
      <alignment horizontal="left" vertical="center"/>
    </xf>
    <xf numFmtId="164" fontId="14" fillId="4" borderId="4" xfId="0" applyNumberFormat="1" applyFont="1" applyFill="1" applyBorder="1" applyAlignment="1">
      <alignment horizontal="right" vertical="center"/>
    </xf>
    <xf numFmtId="1" fontId="21" fillId="4" borderId="4" xfId="0" applyNumberFormat="1" applyFont="1" applyFill="1" applyBorder="1" applyAlignment="1">
      <alignment horizontal="center" vertical="center"/>
    </xf>
    <xf numFmtId="1" fontId="22" fillId="0" borderId="5" xfId="0" applyNumberFormat="1" applyFont="1" applyBorder="1" applyAlignment="1">
      <alignment horizontal="center" vertical="center"/>
    </xf>
    <xf numFmtId="0" fontId="15" fillId="0" borderId="0" xfId="0" applyFont="1" applyAlignment="1">
      <alignment horizontal="right" vertical="center"/>
    </xf>
    <xf numFmtId="164" fontId="14" fillId="4" borderId="4" xfId="0" applyNumberFormat="1" applyFont="1" applyFill="1" applyBorder="1" applyAlignment="1">
      <alignment horizontal="center" vertical="center"/>
    </xf>
    <xf numFmtId="0" fontId="23" fillId="0" borderId="6" xfId="0" applyFont="1" applyBorder="1" applyAlignment="1">
      <alignment horizontal="center" vertical="center" wrapText="1"/>
    </xf>
    <xf numFmtId="0" fontId="23" fillId="0" borderId="6" xfId="0" applyFont="1" applyBorder="1" applyAlignment="1">
      <alignment horizontal="center" vertical="center"/>
    </xf>
    <xf numFmtId="0" fontId="25" fillId="0" borderId="0" xfId="0" applyFont="1" applyAlignment="1" applyProtection="1">
      <alignment vertical="center"/>
      <protection locked="0"/>
    </xf>
    <xf numFmtId="0" fontId="14" fillId="0" borderId="3" xfId="0" applyFont="1" applyBorder="1" applyAlignment="1">
      <alignment vertical="center" wrapText="1"/>
    </xf>
    <xf numFmtId="0" fontId="27" fillId="0" borderId="0" xfId="0" applyFont="1"/>
    <xf numFmtId="0" fontId="0" fillId="0" borderId="0" xfId="0" applyAlignment="1">
      <alignment vertical="center"/>
    </xf>
    <xf numFmtId="0" fontId="0" fillId="5" borderId="0" xfId="0" applyFill="1" applyAlignment="1">
      <alignment horizontal="center" vertical="center"/>
    </xf>
    <xf numFmtId="0" fontId="0" fillId="2" borderId="0" xfId="0" applyFill="1" applyAlignment="1">
      <alignment horizontal="center" vertical="center"/>
    </xf>
    <xf numFmtId="0" fontId="28" fillId="0" borderId="0" xfId="0" applyFont="1" applyAlignment="1">
      <alignment wrapText="1"/>
    </xf>
    <xf numFmtId="0" fontId="13" fillId="0" borderId="0" xfId="2" applyFont="1" applyProtection="1"/>
    <xf numFmtId="0" fontId="28" fillId="0" borderId="0" xfId="0" applyFont="1" applyAlignment="1">
      <alignment horizontal="left" wrapText="1"/>
    </xf>
    <xf numFmtId="0" fontId="28" fillId="0" borderId="0" xfId="0" applyFont="1" applyAlignment="1">
      <alignment vertical="center" wrapText="1"/>
    </xf>
    <xf numFmtId="0" fontId="29" fillId="0" borderId="0" xfId="0" applyFont="1" applyAlignment="1">
      <alignment vertical="center"/>
    </xf>
    <xf numFmtId="0" fontId="29" fillId="0" borderId="0" xfId="0" applyFont="1"/>
    <xf numFmtId="0" fontId="30" fillId="0" borderId="0" xfId="0" applyFont="1" applyAlignment="1">
      <alignment vertical="center" wrapText="1"/>
    </xf>
    <xf numFmtId="0" fontId="13" fillId="0" borderId="0" xfId="2" applyFont="1" applyFill="1" applyBorder="1" applyAlignment="1" applyProtection="1">
      <alignment vertical="center"/>
    </xf>
    <xf numFmtId="0" fontId="32" fillId="0" borderId="0" xfId="0" applyFont="1" applyAlignment="1">
      <alignment horizontal="right"/>
    </xf>
    <xf numFmtId="0" fontId="28" fillId="0" borderId="0" xfId="0" applyFont="1"/>
    <xf numFmtId="0" fontId="28" fillId="0" borderId="0" xfId="0" applyFont="1" applyAlignment="1">
      <alignment horizontal="left" indent="1"/>
    </xf>
    <xf numFmtId="0" fontId="28" fillId="0" borderId="0" xfId="0" quotePrefix="1" applyFont="1" applyAlignment="1">
      <alignment horizontal="left" wrapText="1" indent="1"/>
    </xf>
    <xf numFmtId="0" fontId="12" fillId="0" borderId="0" xfId="0" quotePrefix="1" applyFont="1" applyAlignment="1">
      <alignment horizontal="left" indent="1"/>
    </xf>
    <xf numFmtId="0" fontId="32" fillId="0" borderId="0" xfId="0" applyFont="1" applyAlignment="1">
      <alignment horizontal="left" wrapText="1"/>
    </xf>
    <xf numFmtId="0" fontId="28" fillId="0" borderId="0" xfId="0" applyFont="1" applyAlignment="1">
      <alignment horizontal="left" vertical="center" wrapText="1"/>
    </xf>
    <xf numFmtId="0" fontId="34" fillId="0" borderId="0" xfId="0" applyFont="1" applyAlignment="1">
      <alignment horizontal="right"/>
    </xf>
    <xf numFmtId="0" fontId="35" fillId="0" borderId="0" xfId="0" applyFont="1" applyAlignment="1">
      <alignment vertical="center" wrapText="1"/>
    </xf>
    <xf numFmtId="0" fontId="28" fillId="0" borderId="0" xfId="0" quotePrefix="1" applyFont="1" applyAlignment="1">
      <alignment wrapText="1"/>
    </xf>
    <xf numFmtId="0" fontId="35" fillId="0" borderId="0" xfId="0" applyFont="1"/>
    <xf numFmtId="0" fontId="34" fillId="0" borderId="0" xfId="0" applyFont="1"/>
    <xf numFmtId="0" fontId="26" fillId="0" borderId="0" xfId="2" applyFont="1" applyBorder="1" applyAlignment="1" applyProtection="1">
      <alignment vertical="center"/>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1" xfId="0" applyFont="1" applyBorder="1" applyAlignment="1">
      <alignment horizontal="center" vertical="center" shrinkToFit="1"/>
    </xf>
    <xf numFmtId="17" fontId="0" fillId="0" borderId="0" xfId="0" applyNumberFormat="1"/>
    <xf numFmtId="0" fontId="0" fillId="4" borderId="0" xfId="0" applyFill="1"/>
    <xf numFmtId="17" fontId="0" fillId="4" borderId="0" xfId="0" applyNumberFormat="1" applyFill="1"/>
    <xf numFmtId="164" fontId="14" fillId="4" borderId="12" xfId="0" applyNumberFormat="1" applyFont="1" applyFill="1" applyBorder="1" applyAlignment="1">
      <alignment horizontal="right" vertical="center"/>
    </xf>
    <xf numFmtId="1" fontId="14" fillId="4" borderId="13" xfId="1" applyNumberFormat="1" applyFont="1" applyFill="1" applyBorder="1" applyAlignment="1" applyProtection="1">
      <alignment horizontal="center" vertical="center"/>
    </xf>
    <xf numFmtId="17" fontId="18" fillId="6" borderId="14" xfId="0" applyNumberFormat="1" applyFont="1" applyFill="1" applyBorder="1" applyAlignment="1">
      <alignment horizontal="center" vertical="center"/>
    </xf>
    <xf numFmtId="164" fontId="14" fillId="4" borderId="0" xfId="0" applyNumberFormat="1" applyFont="1" applyFill="1" applyAlignment="1">
      <alignment horizontal="right" vertical="center"/>
    </xf>
    <xf numFmtId="164" fontId="14" fillId="4" borderId="0" xfId="0" applyNumberFormat="1" applyFont="1" applyFill="1" applyAlignment="1">
      <alignment horizontal="center" vertical="center"/>
    </xf>
    <xf numFmtId="0" fontId="0" fillId="0" borderId="15" xfId="0" applyBorder="1" applyAlignment="1">
      <alignment horizontal="center" vertical="center"/>
    </xf>
    <xf numFmtId="17" fontId="0" fillId="7" borderId="16" xfId="0" applyNumberFormat="1" applyFill="1" applyBorder="1" applyAlignment="1">
      <alignment horizontal="center" vertical="center"/>
    </xf>
    <xf numFmtId="0" fontId="15" fillId="0" borderId="0" xfId="0" applyFont="1" applyAlignment="1">
      <alignment horizontal="center" vertical="center"/>
    </xf>
    <xf numFmtId="0" fontId="18" fillId="7" borderId="5" xfId="0" applyFont="1" applyFill="1" applyBorder="1" applyAlignment="1">
      <alignment horizontal="center" vertical="center"/>
    </xf>
    <xf numFmtId="0" fontId="17" fillId="4" borderId="4" xfId="0" applyFont="1" applyFill="1" applyBorder="1" applyAlignment="1">
      <alignment vertical="center" wrapText="1"/>
    </xf>
    <xf numFmtId="0" fontId="14" fillId="0" borderId="3" xfId="0" applyFont="1" applyBorder="1" applyAlignment="1">
      <alignment horizontal="left" vertical="center" wrapText="1"/>
    </xf>
    <xf numFmtId="0" fontId="0" fillId="0" borderId="0" xfId="0" applyAlignment="1">
      <alignment horizontal="center" vertical="center"/>
    </xf>
    <xf numFmtId="0" fontId="23" fillId="0" borderId="15"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6" xfId="0" applyFont="1" applyBorder="1" applyAlignment="1">
      <alignment horizontal="center" vertical="center" wrapText="1"/>
    </xf>
    <xf numFmtId="1" fontId="14" fillId="4" borderId="18" xfId="1" applyNumberFormat="1" applyFont="1" applyFill="1" applyBorder="1" applyAlignment="1" applyProtection="1">
      <alignment horizontal="center" vertical="center"/>
    </xf>
    <xf numFmtId="164" fontId="19" fillId="4" borderId="12" xfId="0" applyNumberFormat="1" applyFont="1" applyFill="1" applyBorder="1" applyAlignment="1">
      <alignment horizontal="right" vertical="center"/>
    </xf>
    <xf numFmtId="0" fontId="19" fillId="0" borderId="0" xfId="0" applyFont="1"/>
    <xf numFmtId="0" fontId="23" fillId="0" borderId="19" xfId="0" applyFont="1" applyBorder="1" applyAlignment="1">
      <alignment horizontal="center" vertical="center" wrapText="1"/>
    </xf>
    <xf numFmtId="9" fontId="14" fillId="4" borderId="20" xfId="1" applyFont="1" applyFill="1" applyBorder="1" applyAlignment="1" applyProtection="1">
      <alignment horizontal="center" vertical="center"/>
    </xf>
    <xf numFmtId="9" fontId="18" fillId="8" borderId="21" xfId="1" applyFont="1" applyFill="1" applyBorder="1" applyAlignment="1" applyProtection="1">
      <alignment horizontal="center" vertical="center"/>
    </xf>
    <xf numFmtId="9" fontId="18" fillId="8" borderId="22" xfId="1" applyFont="1" applyFill="1" applyBorder="1" applyAlignment="1" applyProtection="1">
      <alignment horizontal="center" vertical="center"/>
    </xf>
    <xf numFmtId="0" fontId="24" fillId="0" borderId="16" xfId="0" applyFont="1" applyBorder="1" applyAlignment="1">
      <alignment horizontal="center" vertical="center" wrapText="1"/>
    </xf>
    <xf numFmtId="0" fontId="38" fillId="0" borderId="0" xfId="0" applyFont="1" applyAlignment="1" applyProtection="1">
      <alignment vertical="center"/>
      <protection locked="0"/>
    </xf>
    <xf numFmtId="0" fontId="4" fillId="9" borderId="0" xfId="0" applyFont="1" applyFill="1" applyAlignment="1">
      <alignment horizontal="center"/>
    </xf>
    <xf numFmtId="165" fontId="0" fillId="0" borderId="7" xfId="0" applyNumberFormat="1" applyBorder="1" applyAlignment="1">
      <alignment horizontal="center" vertical="center" shrinkToFit="1"/>
    </xf>
    <xf numFmtId="165" fontId="0" fillId="0" borderId="8" xfId="0" applyNumberFormat="1" applyBorder="1" applyAlignment="1">
      <alignment horizontal="center" vertical="center" shrinkToFit="1"/>
    </xf>
    <xf numFmtId="165" fontId="0" fillId="0" borderId="9" xfId="0" applyNumberFormat="1" applyBorder="1" applyAlignment="1">
      <alignment horizontal="center" vertical="center" shrinkToFit="1"/>
    </xf>
    <xf numFmtId="165" fontId="0" fillId="0" borderId="10" xfId="0" applyNumberFormat="1" applyBorder="1" applyAlignment="1">
      <alignment horizontal="center" vertical="center" shrinkToFit="1"/>
    </xf>
    <xf numFmtId="0" fontId="4" fillId="10" borderId="0" xfId="0" applyFont="1" applyFill="1" applyAlignment="1">
      <alignment horizontal="center"/>
    </xf>
    <xf numFmtId="0" fontId="40" fillId="0" borderId="0" xfId="0" applyFont="1" applyAlignment="1" applyProtection="1">
      <alignment vertical="center"/>
      <protection locked="0"/>
    </xf>
    <xf numFmtId="0" fontId="39" fillId="0" borderId="0" xfId="0" applyFont="1" applyAlignment="1">
      <alignment horizontal="left"/>
    </xf>
    <xf numFmtId="0" fontId="14" fillId="4" borderId="0" xfId="0" applyFont="1" applyFill="1" applyAlignment="1">
      <alignment horizontal="left" vertical="center"/>
    </xf>
    <xf numFmtId="0" fontId="14" fillId="0" borderId="23" xfId="0" applyFont="1" applyBorder="1" applyAlignment="1">
      <alignment horizontal="left" vertical="center"/>
    </xf>
    <xf numFmtId="17" fontId="18" fillId="6" borderId="0" xfId="0" applyNumberFormat="1" applyFont="1" applyFill="1" applyAlignment="1">
      <alignment horizontal="center" vertical="center"/>
    </xf>
    <xf numFmtId="1" fontId="18" fillId="8" borderId="24" xfId="0" applyNumberFormat="1" applyFont="1" applyFill="1" applyBorder="1" applyAlignment="1">
      <alignment horizontal="center" vertical="center"/>
    </xf>
    <xf numFmtId="17" fontId="0" fillId="4" borderId="0" xfId="0" applyNumberFormat="1" applyFill="1" applyAlignment="1">
      <alignment horizontal="center"/>
    </xf>
    <xf numFmtId="0" fontId="26" fillId="0" borderId="0" xfId="2" applyFont="1" applyBorder="1" applyAlignment="1" applyProtection="1">
      <alignment horizontal="center" vertical="center"/>
    </xf>
    <xf numFmtId="0" fontId="14" fillId="4" borderId="0" xfId="0" applyFont="1" applyFill="1" applyAlignment="1">
      <alignment horizontal="center" vertical="center"/>
    </xf>
    <xf numFmtId="0" fontId="14" fillId="0" borderId="25" xfId="0" applyFont="1" applyBorder="1" applyAlignment="1">
      <alignment horizontal="center" vertical="center"/>
    </xf>
    <xf numFmtId="0" fontId="14" fillId="0" borderId="23" xfId="0" applyFont="1" applyBorder="1" applyAlignment="1">
      <alignment horizontal="center" vertical="center"/>
    </xf>
    <xf numFmtId="0" fontId="0" fillId="0" borderId="0" xfId="0" applyAlignment="1">
      <alignment horizontal="center"/>
    </xf>
    <xf numFmtId="166" fontId="41" fillId="0" borderId="23" xfId="0" applyNumberFormat="1" applyFont="1" applyBorder="1" applyAlignment="1">
      <alignment horizontal="center" vertical="center"/>
    </xf>
    <xf numFmtId="0" fontId="4" fillId="11" borderId="0" xfId="0" applyFont="1" applyFill="1" applyAlignment="1">
      <alignment horizontal="center"/>
    </xf>
    <xf numFmtId="0" fontId="14" fillId="11" borderId="3" xfId="0" applyFont="1" applyFill="1" applyBorder="1" applyAlignment="1">
      <alignment vertical="center" wrapText="1"/>
    </xf>
    <xf numFmtId="166" fontId="42" fillId="0" borderId="23" xfId="0" applyNumberFormat="1" applyFont="1" applyBorder="1" applyAlignment="1">
      <alignment horizontal="center" vertical="center"/>
    </xf>
    <xf numFmtId="17" fontId="18" fillId="12" borderId="14" xfId="0" applyNumberFormat="1" applyFont="1" applyFill="1" applyBorder="1" applyAlignment="1">
      <alignment horizontal="center" vertical="center"/>
    </xf>
    <xf numFmtId="0" fontId="18" fillId="13" borderId="5" xfId="0" applyFont="1" applyFill="1" applyBorder="1" applyAlignment="1">
      <alignment horizontal="center" vertical="center"/>
    </xf>
    <xf numFmtId="17" fontId="18" fillId="12" borderId="0" xfId="0" applyNumberFormat="1" applyFont="1" applyFill="1" applyAlignment="1">
      <alignment horizontal="center" vertical="center"/>
    </xf>
    <xf numFmtId="1" fontId="18" fillId="8" borderId="18" xfId="0" applyNumberFormat="1" applyFont="1" applyFill="1" applyBorder="1" applyAlignment="1">
      <alignment horizontal="center" vertical="center"/>
    </xf>
    <xf numFmtId="0" fontId="14" fillId="0" borderId="26" xfId="0" applyFont="1" applyBorder="1" applyAlignment="1">
      <alignment horizontal="left" vertical="center"/>
    </xf>
    <xf numFmtId="0" fontId="14" fillId="0" borderId="27" xfId="0" applyFont="1" applyBorder="1" applyAlignment="1">
      <alignment horizontal="center" vertical="center"/>
    </xf>
    <xf numFmtId="166" fontId="41" fillId="0" borderId="26" xfId="0" applyNumberFormat="1" applyFont="1" applyBorder="1" applyAlignment="1">
      <alignment horizontal="center" vertical="center"/>
    </xf>
    <xf numFmtId="0" fontId="14" fillId="0" borderId="26" xfId="0" applyFont="1" applyBorder="1" applyAlignment="1">
      <alignment horizontal="center" vertical="center"/>
    </xf>
    <xf numFmtId="16" fontId="41" fillId="0" borderId="26" xfId="0" applyNumberFormat="1" applyFont="1" applyBorder="1" applyAlignment="1">
      <alignment horizontal="center" vertical="center"/>
    </xf>
    <xf numFmtId="0" fontId="14" fillId="0" borderId="28" xfId="0" applyFont="1" applyBorder="1" applyAlignment="1">
      <alignment horizontal="left" vertical="center"/>
    </xf>
    <xf numFmtId="0" fontId="14" fillId="0" borderId="29" xfId="0" applyFont="1" applyBorder="1" applyAlignment="1">
      <alignment horizontal="center" vertical="center"/>
    </xf>
    <xf numFmtId="166" fontId="41" fillId="0" borderId="28" xfId="0" applyNumberFormat="1" applyFont="1" applyBorder="1" applyAlignment="1">
      <alignment horizontal="center" vertical="center"/>
    </xf>
    <xf numFmtId="0" fontId="14" fillId="0" borderId="28" xfId="0" applyFont="1" applyBorder="1" applyAlignment="1">
      <alignment horizontal="center" vertical="center"/>
    </xf>
    <xf numFmtId="0" fontId="14" fillId="0" borderId="30" xfId="0" applyFont="1" applyBorder="1" applyAlignment="1">
      <alignment horizontal="left" vertical="center"/>
    </xf>
    <xf numFmtId="0" fontId="14" fillId="0" borderId="31" xfId="0" applyFont="1" applyBorder="1" applyAlignment="1">
      <alignment horizontal="center" vertical="center"/>
    </xf>
    <xf numFmtId="166" fontId="41" fillId="0" borderId="30" xfId="0" applyNumberFormat="1" applyFont="1" applyBorder="1" applyAlignment="1">
      <alignment horizontal="center" vertical="center"/>
    </xf>
    <xf numFmtId="0" fontId="14" fillId="0" borderId="30" xfId="0" applyFont="1" applyBorder="1" applyAlignment="1">
      <alignment horizontal="center" vertical="center"/>
    </xf>
    <xf numFmtId="1" fontId="22" fillId="0" borderId="32" xfId="0" applyNumberFormat="1" applyFont="1" applyBorder="1" applyAlignment="1">
      <alignment horizontal="center" vertical="center"/>
    </xf>
    <xf numFmtId="0" fontId="14" fillId="0" borderId="4" xfId="0" applyFont="1" applyBorder="1" applyAlignment="1">
      <alignment vertical="center"/>
    </xf>
    <xf numFmtId="1" fontId="18" fillId="8" borderId="33" xfId="0" applyNumberFormat="1" applyFont="1" applyFill="1" applyBorder="1" applyAlignment="1">
      <alignment horizontal="center" vertical="center"/>
    </xf>
    <xf numFmtId="17" fontId="18" fillId="6" borderId="34" xfId="0" applyNumberFormat="1" applyFont="1" applyFill="1" applyBorder="1" applyAlignment="1">
      <alignment horizontal="center" vertical="center"/>
    </xf>
    <xf numFmtId="1" fontId="22" fillId="0" borderId="35" xfId="0" applyNumberFormat="1" applyFont="1" applyBorder="1" applyAlignment="1">
      <alignment horizontal="center" vertical="center"/>
    </xf>
    <xf numFmtId="0" fontId="14" fillId="0" borderId="36" xfId="0" applyFont="1" applyBorder="1" applyAlignment="1">
      <alignment vertical="center"/>
    </xf>
    <xf numFmtId="0" fontId="14" fillId="4" borderId="37" xfId="0" applyFont="1" applyFill="1" applyBorder="1" applyAlignment="1">
      <alignment vertical="center"/>
    </xf>
    <xf numFmtId="1" fontId="22" fillId="0" borderId="38" xfId="0" applyNumberFormat="1" applyFont="1" applyBorder="1" applyAlignment="1">
      <alignment horizontal="center" vertical="center"/>
    </xf>
    <xf numFmtId="0" fontId="14" fillId="0" borderId="39" xfId="0" applyFont="1" applyBorder="1" applyAlignment="1">
      <alignment vertical="center"/>
    </xf>
    <xf numFmtId="0" fontId="23" fillId="0" borderId="0" xfId="0" applyFont="1" applyAlignment="1">
      <alignment horizontal="center" vertical="center" wrapText="1"/>
    </xf>
    <xf numFmtId="0" fontId="17" fillId="4" borderId="17" xfId="0" applyFont="1" applyFill="1" applyBorder="1" applyAlignment="1">
      <alignment horizontal="left" vertical="center"/>
    </xf>
    <xf numFmtId="0" fontId="17" fillId="4" borderId="17" xfId="0" applyFont="1" applyFill="1" applyBorder="1" applyAlignment="1">
      <alignment vertical="center" wrapText="1"/>
    </xf>
    <xf numFmtId="164" fontId="19" fillId="4" borderId="15" xfId="0" applyNumberFormat="1" applyFont="1" applyFill="1" applyBorder="1" applyAlignment="1">
      <alignment horizontal="right" vertical="center"/>
    </xf>
    <xf numFmtId="164" fontId="14" fillId="4" borderId="17" xfId="0" applyNumberFormat="1" applyFont="1" applyFill="1" applyBorder="1" applyAlignment="1">
      <alignment horizontal="right" vertical="center"/>
    </xf>
    <xf numFmtId="164" fontId="14" fillId="4" borderId="17" xfId="0" applyNumberFormat="1" applyFont="1" applyFill="1" applyBorder="1" applyAlignment="1">
      <alignment horizontal="center" vertical="center"/>
    </xf>
    <xf numFmtId="1" fontId="14" fillId="4" borderId="16" xfId="1" applyNumberFormat="1" applyFont="1" applyFill="1" applyBorder="1" applyAlignment="1" applyProtection="1">
      <alignment horizontal="center" vertical="center"/>
    </xf>
    <xf numFmtId="164" fontId="14" fillId="4" borderId="15" xfId="0" applyNumberFormat="1" applyFont="1" applyFill="1" applyBorder="1" applyAlignment="1">
      <alignment horizontal="right" vertical="center"/>
    </xf>
    <xf numFmtId="9" fontId="14" fillId="4" borderId="40" xfId="1" applyFont="1" applyFill="1" applyBorder="1" applyAlignment="1" applyProtection="1">
      <alignment horizontal="center" vertical="center"/>
    </xf>
    <xf numFmtId="1" fontId="21" fillId="4" borderId="17" xfId="0" applyNumberFormat="1" applyFont="1" applyFill="1" applyBorder="1" applyAlignment="1">
      <alignment horizontal="center" vertical="center"/>
    </xf>
    <xf numFmtId="16" fontId="14" fillId="0" borderId="26" xfId="0" applyNumberFormat="1" applyFont="1" applyBorder="1" applyAlignment="1">
      <alignment horizontal="center" vertical="center"/>
    </xf>
    <xf numFmtId="16" fontId="41" fillId="0" borderId="28" xfId="0" applyNumberFormat="1" applyFont="1" applyBorder="1" applyAlignment="1">
      <alignment horizontal="center" vertical="center"/>
    </xf>
    <xf numFmtId="16" fontId="41" fillId="0" borderId="30" xfId="0" applyNumberFormat="1" applyFont="1" applyBorder="1" applyAlignment="1">
      <alignment horizontal="center" vertical="center"/>
    </xf>
    <xf numFmtId="0" fontId="14" fillId="4" borderId="4" xfId="0" applyFont="1" applyFill="1" applyBorder="1" applyAlignment="1">
      <alignment vertical="center"/>
    </xf>
    <xf numFmtId="0" fontId="4" fillId="14" borderId="0" xfId="0" applyFont="1" applyFill="1" applyAlignment="1">
      <alignment horizontal="center"/>
    </xf>
    <xf numFmtId="0" fontId="4" fillId="5" borderId="0" xfId="0" applyFont="1" applyFill="1" applyAlignment="1">
      <alignment horizontal="center"/>
    </xf>
    <xf numFmtId="0" fontId="4" fillId="15" borderId="0" xfId="0" applyFont="1" applyFill="1" applyAlignment="1">
      <alignment horizontal="center"/>
    </xf>
    <xf numFmtId="14" fontId="41" fillId="0" borderId="28" xfId="0" applyNumberFormat="1" applyFont="1" applyBorder="1" applyAlignment="1">
      <alignment horizontal="center" vertical="center"/>
    </xf>
    <xf numFmtId="0" fontId="43" fillId="0" borderId="0" xfId="0" applyFont="1" applyAlignment="1">
      <alignment horizontal="left"/>
    </xf>
    <xf numFmtId="0" fontId="18" fillId="7" borderId="41" xfId="0" applyFont="1" applyFill="1" applyBorder="1" applyAlignment="1">
      <alignment vertical="center"/>
    </xf>
    <xf numFmtId="0" fontId="18" fillId="7" borderId="34" xfId="0" applyFont="1" applyFill="1" applyBorder="1" applyAlignment="1">
      <alignment vertical="center"/>
    </xf>
    <xf numFmtId="0" fontId="18" fillId="15" borderId="41" xfId="0" applyFont="1" applyFill="1" applyBorder="1" applyAlignment="1">
      <alignment horizontal="center" vertical="center"/>
    </xf>
    <xf numFmtId="0" fontId="18" fillId="15" borderId="34" xfId="0" applyFont="1" applyFill="1" applyBorder="1" applyAlignment="1">
      <alignment horizontal="center" vertical="center"/>
    </xf>
    <xf numFmtId="0" fontId="18" fillId="4" borderId="34" xfId="0" applyFont="1" applyFill="1" applyBorder="1" applyAlignment="1">
      <alignment horizontal="center" vertical="center"/>
    </xf>
    <xf numFmtId="17" fontId="18" fillId="16" borderId="42" xfId="0" applyNumberFormat="1" applyFont="1" applyFill="1" applyBorder="1" applyAlignment="1">
      <alignment horizontal="center" vertical="center"/>
    </xf>
    <xf numFmtId="0" fontId="18" fillId="4" borderId="42" xfId="0" applyFont="1" applyFill="1" applyBorder="1" applyAlignment="1">
      <alignment horizontal="center" vertical="center"/>
    </xf>
    <xf numFmtId="1" fontId="18" fillId="8" borderId="43" xfId="0" applyNumberFormat="1" applyFont="1" applyFill="1" applyBorder="1" applyAlignment="1">
      <alignment horizontal="center" vertical="center"/>
    </xf>
    <xf numFmtId="0" fontId="18" fillId="4" borderId="0" xfId="0" applyFont="1" applyFill="1" applyAlignment="1">
      <alignment horizontal="center" vertical="center"/>
    </xf>
    <xf numFmtId="0" fontId="0" fillId="0" borderId="17" xfId="0" applyBorder="1" applyAlignment="1">
      <alignment horizontal="center" vertical="center"/>
    </xf>
    <xf numFmtId="0" fontId="23" fillId="0" borderId="0" xfId="0" applyFont="1" applyAlignment="1">
      <alignment horizontal="center" vertical="center"/>
    </xf>
    <xf numFmtId="0" fontId="18" fillId="4" borderId="44" xfId="0" applyFont="1" applyFill="1" applyBorder="1" applyAlignment="1">
      <alignment horizontal="center" vertical="center"/>
    </xf>
    <xf numFmtId="17" fontId="18" fillId="16" borderId="44" xfId="0" applyNumberFormat="1" applyFont="1" applyFill="1" applyBorder="1" applyAlignment="1">
      <alignment horizontal="center" vertical="center"/>
    </xf>
    <xf numFmtId="1" fontId="18" fillId="8" borderId="45" xfId="0" applyNumberFormat="1" applyFont="1" applyFill="1" applyBorder="1" applyAlignment="1">
      <alignment horizontal="center" vertical="center"/>
    </xf>
    <xf numFmtId="0" fontId="23" fillId="5" borderId="46" xfId="0" applyFont="1" applyFill="1" applyBorder="1" applyAlignment="1">
      <alignment horizontal="center" vertical="center"/>
    </xf>
    <xf numFmtId="0" fontId="23" fillId="7" borderId="47" xfId="0" applyFont="1" applyFill="1" applyBorder="1" applyAlignment="1">
      <alignment horizontal="center" vertical="center"/>
    </xf>
    <xf numFmtId="0" fontId="23" fillId="5" borderId="48" xfId="0" applyFont="1" applyFill="1" applyBorder="1" applyAlignment="1">
      <alignment horizontal="center" vertical="center"/>
    </xf>
    <xf numFmtId="1" fontId="22" fillId="0" borderId="49" xfId="0" applyNumberFormat="1" applyFont="1" applyBorder="1" applyAlignment="1">
      <alignment horizontal="center" vertical="center"/>
    </xf>
    <xf numFmtId="0" fontId="14" fillId="0" borderId="50" xfId="0" applyFont="1" applyBorder="1" applyAlignment="1">
      <alignment horizontal="left" vertical="center"/>
    </xf>
    <xf numFmtId="0" fontId="14" fillId="0" borderId="51" xfId="0" applyFont="1" applyBorder="1" applyAlignment="1">
      <alignment horizontal="center" vertical="center"/>
    </xf>
    <xf numFmtId="1" fontId="14" fillId="4" borderId="17" xfId="1" applyNumberFormat="1" applyFont="1" applyFill="1" applyBorder="1" applyAlignment="1" applyProtection="1">
      <alignment horizontal="center" vertical="center"/>
    </xf>
    <xf numFmtId="9" fontId="14" fillId="4" borderId="17" xfId="1" applyFont="1" applyFill="1" applyBorder="1" applyAlignment="1" applyProtection="1">
      <alignment horizontal="center" vertical="center"/>
    </xf>
    <xf numFmtId="0" fontId="14" fillId="4" borderId="17" xfId="0" applyFont="1" applyFill="1" applyBorder="1" applyAlignment="1">
      <alignment horizontal="left" vertical="center"/>
    </xf>
    <xf numFmtId="0" fontId="14" fillId="4" borderId="17" xfId="0" applyFont="1" applyFill="1" applyBorder="1" applyAlignment="1">
      <alignment horizontal="center" vertical="center"/>
    </xf>
    <xf numFmtId="0" fontId="23" fillId="7" borderId="52" xfId="0" applyFont="1" applyFill="1" applyBorder="1" applyAlignment="1">
      <alignment horizontal="center" vertical="center"/>
    </xf>
    <xf numFmtId="14" fontId="41" fillId="0" borderId="26" xfId="0" applyNumberFormat="1" applyFont="1" applyBorder="1" applyAlignment="1">
      <alignment horizontal="center" vertical="center"/>
    </xf>
    <xf numFmtId="0" fontId="14" fillId="0" borderId="50" xfId="0" applyFont="1" applyBorder="1" applyAlignment="1">
      <alignment horizontal="center" vertical="center"/>
    </xf>
    <xf numFmtId="166" fontId="41" fillId="0" borderId="50" xfId="0" applyNumberFormat="1" applyFont="1" applyBorder="1" applyAlignment="1">
      <alignment horizontal="center" vertical="center"/>
    </xf>
    <xf numFmtId="16" fontId="41" fillId="0" borderId="50" xfId="0" applyNumberFormat="1" applyFont="1" applyBorder="1" applyAlignment="1">
      <alignment horizontal="center" vertical="center"/>
    </xf>
    <xf numFmtId="0" fontId="14" fillId="0" borderId="37" xfId="0" applyFont="1" applyBorder="1" applyAlignment="1">
      <alignment vertical="center"/>
    </xf>
    <xf numFmtId="0" fontId="14" fillId="4" borderId="17" xfId="0" applyFont="1" applyFill="1" applyBorder="1" applyAlignment="1">
      <alignment vertical="center"/>
    </xf>
    <xf numFmtId="0" fontId="23" fillId="5" borderId="53" xfId="0" applyFont="1" applyFill="1" applyBorder="1" applyAlignment="1">
      <alignment horizontal="center" vertical="center"/>
    </xf>
    <xf numFmtId="0" fontId="44" fillId="0" borderId="0" xfId="0" applyFont="1" applyAlignment="1">
      <alignment horizontal="left"/>
    </xf>
    <xf numFmtId="0" fontId="14" fillId="0" borderId="41" xfId="0" applyFont="1" applyBorder="1" applyAlignment="1">
      <alignment horizontal="left" vertical="center"/>
    </xf>
    <xf numFmtId="0" fontId="14" fillId="0" borderId="34" xfId="0" applyFont="1" applyBorder="1" applyAlignment="1">
      <alignment horizontal="left" vertical="center"/>
    </xf>
    <xf numFmtId="0" fontId="14" fillId="0" borderId="62" xfId="0" applyFont="1" applyBorder="1" applyAlignment="1">
      <alignment vertical="center" wrapText="1"/>
    </xf>
    <xf numFmtId="0" fontId="14" fillId="0" borderId="33" xfId="0" applyFont="1" applyBorder="1" applyAlignment="1">
      <alignment vertical="center" wrapText="1"/>
    </xf>
    <xf numFmtId="9" fontId="18" fillId="8" borderId="58" xfId="1" applyFont="1" applyFill="1" applyBorder="1" applyAlignment="1" applyProtection="1">
      <alignment horizontal="center" vertical="center"/>
    </xf>
    <xf numFmtId="9" fontId="18" fillId="8" borderId="59" xfId="1" applyFont="1" applyFill="1" applyBorder="1" applyAlignment="1" applyProtection="1">
      <alignment horizontal="center" vertical="center"/>
    </xf>
    <xf numFmtId="9" fontId="18" fillId="8" borderId="61" xfId="1" applyFont="1" applyFill="1" applyBorder="1" applyAlignment="1" applyProtection="1">
      <alignment horizontal="center" vertical="center"/>
    </xf>
    <xf numFmtId="9" fontId="18" fillId="8" borderId="60" xfId="1" applyFont="1" applyFill="1" applyBorder="1" applyAlignment="1" applyProtection="1">
      <alignment horizontal="center" vertical="center"/>
    </xf>
    <xf numFmtId="0" fontId="14" fillId="15" borderId="37" xfId="0" applyFont="1" applyFill="1" applyBorder="1" applyAlignment="1">
      <alignment horizontal="left" vertical="center"/>
    </xf>
    <xf numFmtId="0" fontId="14" fillId="15" borderId="34" xfId="0" applyFont="1" applyFill="1" applyBorder="1" applyAlignment="1">
      <alignment horizontal="left" vertical="center"/>
    </xf>
    <xf numFmtId="0" fontId="14" fillId="15" borderId="37" xfId="0" applyFont="1" applyFill="1" applyBorder="1" applyAlignment="1">
      <alignment vertical="center" wrapText="1"/>
    </xf>
    <xf numFmtId="0" fontId="14" fillId="15" borderId="34" xfId="0" applyFont="1" applyFill="1" applyBorder="1" applyAlignment="1">
      <alignment vertical="center" wrapText="1"/>
    </xf>
    <xf numFmtId="0" fontId="14" fillId="0" borderId="37" xfId="0" applyFont="1" applyBorder="1" applyAlignment="1">
      <alignment horizontal="left" vertical="center"/>
    </xf>
    <xf numFmtId="0" fontId="14" fillId="0" borderId="37" xfId="0" applyFont="1" applyBorder="1" applyAlignment="1">
      <alignment vertical="center" wrapText="1"/>
    </xf>
    <xf numFmtId="0" fontId="14" fillId="0" borderId="34" xfId="0" applyFont="1" applyBorder="1" applyAlignment="1">
      <alignment vertical="center" wrapText="1"/>
    </xf>
    <xf numFmtId="0" fontId="14" fillId="0" borderId="41" xfId="0" applyFont="1" applyBorder="1" applyAlignment="1">
      <alignment vertical="center" wrapText="1"/>
    </xf>
    <xf numFmtId="0" fontId="20" fillId="0" borderId="54" xfId="0" applyFont="1" applyBorder="1" applyAlignment="1">
      <alignment horizontal="center" vertical="center"/>
    </xf>
    <xf numFmtId="0" fontId="20" fillId="0" borderId="55" xfId="0" applyFont="1" applyBorder="1" applyAlignment="1">
      <alignment horizontal="center" vertical="center"/>
    </xf>
    <xf numFmtId="0" fontId="20" fillId="0" borderId="56" xfId="0" applyFont="1" applyBorder="1" applyAlignment="1">
      <alignment horizontal="center" vertical="center"/>
    </xf>
    <xf numFmtId="0" fontId="20" fillId="0" borderId="57" xfId="0" applyFont="1" applyBorder="1" applyAlignment="1">
      <alignment horizontal="center" vertical="center"/>
    </xf>
    <xf numFmtId="0" fontId="14" fillId="0" borderId="0" xfId="0" applyFont="1" applyAlignment="1">
      <alignment horizontal="left" vertical="center"/>
    </xf>
    <xf numFmtId="0" fontId="14" fillId="0" borderId="0" xfId="0" applyFont="1" applyAlignment="1">
      <alignment vertical="center" wrapText="1"/>
    </xf>
    <xf numFmtId="0" fontId="18" fillId="7" borderId="41" xfId="0" applyFont="1" applyFill="1" applyBorder="1" applyAlignment="1">
      <alignment horizontal="center" vertical="center"/>
    </xf>
    <xf numFmtId="0" fontId="18" fillId="7" borderId="34" xfId="0" applyFont="1" applyFill="1" applyBorder="1" applyAlignment="1">
      <alignment horizontal="center" vertical="center"/>
    </xf>
    <xf numFmtId="17" fontId="18" fillId="6" borderId="41" xfId="0" applyNumberFormat="1" applyFont="1" applyFill="1" applyBorder="1" applyAlignment="1">
      <alignment horizontal="center" vertical="center"/>
    </xf>
    <xf numFmtId="17" fontId="18" fillId="6" borderId="34" xfId="0" applyNumberFormat="1" applyFont="1" applyFill="1" applyBorder="1" applyAlignment="1">
      <alignment horizontal="center" vertical="center"/>
    </xf>
    <xf numFmtId="1" fontId="18" fillId="8" borderId="62" xfId="0" applyNumberFormat="1" applyFont="1" applyFill="1" applyBorder="1" applyAlignment="1">
      <alignment horizontal="center" vertical="center"/>
    </xf>
    <xf numFmtId="1" fontId="18" fillId="8" borderId="33" xfId="0" applyNumberFormat="1" applyFont="1" applyFill="1" applyBorder="1" applyAlignment="1">
      <alignment horizontal="center" vertical="center"/>
    </xf>
    <xf numFmtId="17" fontId="18" fillId="12" borderId="63" xfId="0" applyNumberFormat="1" applyFont="1" applyFill="1" applyBorder="1" applyAlignment="1">
      <alignment horizontal="center" vertical="center"/>
    </xf>
    <xf numFmtId="17" fontId="18" fillId="12" borderId="53" xfId="0" applyNumberFormat="1" applyFont="1" applyFill="1" applyBorder="1" applyAlignment="1">
      <alignment horizontal="center" vertical="center"/>
    </xf>
    <xf numFmtId="0" fontId="18" fillId="13" borderId="41" xfId="0" applyFont="1" applyFill="1" applyBorder="1" applyAlignment="1">
      <alignment horizontal="center" vertical="center"/>
    </xf>
    <xf numFmtId="0" fontId="18" fillId="13" borderId="34" xfId="0" applyFont="1" applyFill="1" applyBorder="1" applyAlignment="1">
      <alignment horizontal="center" vertical="center"/>
    </xf>
    <xf numFmtId="17" fontId="18" fillId="12" borderId="41" xfId="0" applyNumberFormat="1" applyFont="1" applyFill="1" applyBorder="1" applyAlignment="1">
      <alignment horizontal="center" vertical="center"/>
    </xf>
    <xf numFmtId="17" fontId="18" fillId="12" borderId="34" xfId="0" applyNumberFormat="1" applyFont="1" applyFill="1" applyBorder="1" applyAlignment="1">
      <alignment horizontal="center" vertical="center"/>
    </xf>
    <xf numFmtId="17" fontId="18" fillId="6" borderId="63" xfId="0" applyNumberFormat="1" applyFont="1" applyFill="1" applyBorder="1" applyAlignment="1">
      <alignment horizontal="center" vertical="center"/>
    </xf>
    <xf numFmtId="17" fontId="18" fillId="6" borderId="53" xfId="0" applyNumberFormat="1" applyFont="1" applyFill="1" applyBorder="1" applyAlignment="1">
      <alignment horizontal="center" vertical="center"/>
    </xf>
    <xf numFmtId="0" fontId="18" fillId="7" borderId="49" xfId="0" applyFont="1" applyFill="1" applyBorder="1" applyAlignment="1">
      <alignment horizontal="center" vertical="center"/>
    </xf>
    <xf numFmtId="17" fontId="18" fillId="6" borderId="0" xfId="0" applyNumberFormat="1" applyFont="1" applyFill="1" applyAlignment="1">
      <alignment horizontal="center" vertical="center"/>
    </xf>
    <xf numFmtId="1" fontId="18" fillId="8" borderId="66" xfId="0" applyNumberFormat="1" applyFont="1" applyFill="1" applyBorder="1" applyAlignment="1">
      <alignment horizontal="center" vertical="center"/>
    </xf>
    <xf numFmtId="0" fontId="14" fillId="15" borderId="64" xfId="0" applyFont="1" applyFill="1" applyBorder="1" applyAlignment="1">
      <alignment vertical="center" wrapText="1"/>
    </xf>
    <xf numFmtId="0" fontId="14" fillId="15" borderId="33" xfId="0" applyFont="1" applyFill="1" applyBorder="1" applyAlignment="1">
      <alignment vertical="center" wrapText="1"/>
    </xf>
    <xf numFmtId="17" fontId="18" fillId="12" borderId="65" xfId="0" applyNumberFormat="1" applyFont="1" applyFill="1" applyBorder="1" applyAlignment="1">
      <alignment horizontal="center" vertical="center"/>
    </xf>
    <xf numFmtId="0" fontId="18" fillId="15" borderId="49" xfId="0" applyFont="1" applyFill="1" applyBorder="1" applyAlignment="1">
      <alignment horizontal="center" vertical="center"/>
    </xf>
    <xf numFmtId="0" fontId="18" fillId="15" borderId="34" xfId="0" applyFont="1" applyFill="1" applyBorder="1" applyAlignment="1">
      <alignment horizontal="center" vertical="center"/>
    </xf>
    <xf numFmtId="17" fontId="18" fillId="12" borderId="0" xfId="0" applyNumberFormat="1" applyFont="1" applyFill="1" applyAlignment="1">
      <alignment horizontal="center" vertical="center"/>
    </xf>
    <xf numFmtId="17" fontId="18" fillId="6" borderId="65" xfId="0" applyNumberFormat="1" applyFont="1" applyFill="1" applyBorder="1" applyAlignment="1">
      <alignment horizontal="center" vertical="center"/>
    </xf>
    <xf numFmtId="0" fontId="14" fillId="0" borderId="64" xfId="0" applyFont="1" applyBorder="1" applyAlignment="1">
      <alignment vertical="center" wrapText="1"/>
    </xf>
    <xf numFmtId="0" fontId="18" fillId="15" borderId="41" xfId="0" applyFont="1" applyFill="1" applyBorder="1" applyAlignment="1">
      <alignment horizontal="center" vertical="center"/>
    </xf>
    <xf numFmtId="0" fontId="27" fillId="0" borderId="0" xfId="0" applyFont="1" applyAlignment="1">
      <alignment horizontal="left"/>
    </xf>
  </cellXfs>
  <cellStyles count="3">
    <cellStyle name="Hyperlink" xfId="2" builtinId="8"/>
    <cellStyle name="Normal" xfId="0" builtinId="0"/>
    <cellStyle name="Percent" xfId="1" builtinId="5"/>
  </cellStyles>
  <dxfs count="28">
    <dxf>
      <fill>
        <patternFill patternType="lightDown">
          <fgColor theme="3" tint="0.39994506668294322"/>
          <bgColor theme="0"/>
        </patternFill>
      </fill>
    </dxf>
    <dxf>
      <fill>
        <patternFill patternType="darkDown">
          <fgColor theme="9" tint="0.59993285927915285"/>
          <bgColor theme="0"/>
        </patternFill>
      </fill>
    </dxf>
    <dxf>
      <fill>
        <patternFill patternType="darkDown">
          <fgColor theme="3" tint="0.39994506668294322"/>
          <bgColor theme="9" tint="0.39988402966399123"/>
        </patternFill>
      </fill>
    </dxf>
    <dxf>
      <font>
        <color theme="0"/>
      </font>
      <fill>
        <patternFill>
          <bgColor theme="5"/>
        </patternFill>
      </fill>
    </dxf>
    <dxf>
      <fill>
        <patternFill patternType="darkDown">
          <fgColor theme="3" tint="0.39994506668294322"/>
          <bgColor theme="0"/>
        </patternFill>
      </fill>
    </dxf>
    <dxf>
      <fill>
        <patternFill patternType="darkDown">
          <fgColor theme="9" tint="0.39994506668294322"/>
          <bgColor theme="0"/>
        </patternFill>
      </fill>
    </dxf>
    <dxf>
      <fill>
        <patternFill patternType="lightDown">
          <fgColor theme="3" tint="0.39994506668294322"/>
          <bgColor theme="0"/>
        </patternFill>
      </fill>
    </dxf>
    <dxf>
      <fill>
        <patternFill patternType="darkDown">
          <fgColor rgb="FFFFFF00"/>
          <bgColor theme="0"/>
        </patternFill>
      </fill>
    </dxf>
    <dxf>
      <fill>
        <patternFill patternType="darkDown">
          <fgColor theme="3" tint="0.39985351115451523"/>
          <bgColor rgb="FFFFFF8B"/>
        </patternFill>
      </fill>
    </dxf>
    <dxf>
      <font>
        <color theme="0"/>
      </font>
      <fill>
        <patternFill>
          <bgColor theme="5"/>
        </patternFill>
      </fill>
    </dxf>
    <dxf>
      <fill>
        <patternFill patternType="darkDown">
          <fgColor theme="3" tint="0.39994506668294322"/>
          <bgColor theme="0"/>
        </patternFill>
      </fill>
    </dxf>
    <dxf>
      <fill>
        <patternFill patternType="darkDown">
          <fgColor rgb="FFFFFF8B"/>
          <bgColor theme="0"/>
        </patternFill>
      </fill>
    </dxf>
    <dxf>
      <fill>
        <patternFill patternType="lightDown">
          <fgColor theme="3" tint="0.39994506668294322"/>
          <bgColor theme="0"/>
        </patternFill>
      </fill>
    </dxf>
    <dxf>
      <fill>
        <patternFill patternType="darkDown">
          <fgColor rgb="FFFFFF00"/>
          <bgColor theme="0"/>
        </patternFill>
      </fill>
    </dxf>
    <dxf>
      <fill>
        <patternFill patternType="lightDown">
          <fgColor theme="3" tint="0.39994506668294322"/>
          <bgColor theme="0"/>
        </patternFill>
      </fill>
    </dxf>
    <dxf>
      <fill>
        <patternFill patternType="darkDown">
          <fgColor rgb="FFFFFF00"/>
          <bgColor theme="0"/>
        </patternFill>
      </fill>
    </dxf>
    <dxf>
      <fill>
        <patternFill patternType="lightDown">
          <fgColor theme="3" tint="0.39994506668294322"/>
          <bgColor theme="0"/>
        </patternFill>
      </fill>
    </dxf>
    <dxf>
      <fill>
        <patternFill patternType="darkDown">
          <fgColor rgb="FFFFFF00"/>
          <bgColor theme="0"/>
        </patternFill>
      </fill>
    </dxf>
    <dxf>
      <fill>
        <patternFill patternType="lightDown">
          <fgColor theme="3" tint="0.39994506668294322"/>
          <bgColor theme="0"/>
        </patternFill>
      </fill>
    </dxf>
    <dxf>
      <fill>
        <patternFill patternType="darkDown">
          <fgColor rgb="FFFFFF00"/>
          <bgColor theme="0"/>
        </patternFill>
      </fill>
    </dxf>
    <dxf>
      <fill>
        <patternFill patternType="lightDown">
          <fgColor theme="3" tint="0.39994506668294322"/>
          <bgColor theme="0"/>
        </patternFill>
      </fill>
    </dxf>
    <dxf>
      <fill>
        <patternFill patternType="darkDown">
          <fgColor rgb="FFFFFF00"/>
          <bgColor theme="0"/>
        </patternFill>
      </fill>
    </dxf>
    <dxf>
      <fill>
        <patternFill patternType="lightDown">
          <fgColor theme="3" tint="0.39994506668294322"/>
          <bgColor theme="0"/>
        </patternFill>
      </fill>
    </dxf>
    <dxf>
      <fill>
        <patternFill patternType="darkDown">
          <fgColor rgb="FFFFFF00"/>
          <bgColor theme="0"/>
        </patternFill>
      </fill>
    </dxf>
    <dxf>
      <fill>
        <patternFill patternType="lightDown">
          <fgColor theme="3" tint="0.39994506668294322"/>
          <bgColor theme="0"/>
        </patternFill>
      </fill>
    </dxf>
    <dxf>
      <fill>
        <patternFill patternType="darkDown">
          <fgColor rgb="FFFFFF00"/>
          <bgColor theme="0"/>
        </patternFill>
      </fill>
    </dxf>
    <dxf>
      <fill>
        <patternFill patternType="lightDown">
          <fgColor theme="3" tint="0.39994506668294322"/>
          <bgColor theme="0"/>
        </patternFill>
      </fill>
    </dxf>
    <dxf>
      <fill>
        <patternFill patternType="darkDown">
          <fgColor rgb="FFFFFF00"/>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5</xdr:col>
      <xdr:colOff>573529</xdr:colOff>
      <xdr:row>7</xdr:row>
      <xdr:rowOff>117662</xdr:rowOff>
    </xdr:from>
    <xdr:to>
      <xdr:col>22</xdr:col>
      <xdr:colOff>75250</xdr:colOff>
      <xdr:row>13</xdr:row>
      <xdr:rowOff>34396</xdr:rowOff>
    </xdr:to>
    <xdr:sp macro="" textlink="">
      <xdr:nvSpPr>
        <xdr:cNvPr id="2" name="Text Box 44" hidden="1">
          <a:extLst>
            <a:ext uri="{FF2B5EF4-FFF2-40B4-BE49-F238E27FC236}">
              <a16:creationId xmlns:a16="http://schemas.microsoft.com/office/drawing/2014/main" id="{9CC9FDAE-1AAC-4AFC-B69B-432FCD8B75DA}"/>
            </a:ext>
          </a:extLst>
        </xdr:cNvPr>
        <xdr:cNvSpPr txBox="1">
          <a:spLocks noChangeArrowheads="1"/>
        </xdr:cNvSpPr>
      </xdr:nvSpPr>
      <xdr:spPr bwMode="auto">
        <a:xfrm>
          <a:off x="4943475" y="1352550"/>
          <a:ext cx="3495675" cy="1162050"/>
        </a:xfrm>
        <a:prstGeom prst="rect">
          <a:avLst/>
        </a:prstGeom>
        <a:solidFill>
          <a:srgbClr val="FFFFE1"/>
        </a:solidFill>
        <a:ln w="9525">
          <a:solidFill>
            <a:srgbClr val="000000"/>
          </a:solidFill>
          <a:miter lim="800000"/>
        </a:ln>
        <a:effectLst>
          <a:outerShdw dist="35921" dir="2700000" algn="ctr" rotWithShape="0">
            <a:prstClr val="black"/>
          </a:outerShdw>
        </a:effectLst>
        <a:extLst>
          <a:ext uri="{53640926-AAD7-44D8-BBD7-CCE9431645EC}">
            <a14:shadowObscured xmlns:a14="http://schemas.microsoft.com/office/drawing/2010/main" val="1"/>
          </a:ext>
        </a:extLst>
      </xdr:spPr>
      <xdr:txBody>
        <a:bodyPr/>
        <a:lstStyle/>
        <a:p>
          <a:endParaRPr/>
        </a:p>
      </xdr:txBody>
    </xdr:sp>
    <xdr:clientData/>
  </xdr:twoCellAnchor>
  <xdr:twoCellAnchor>
    <xdr:from>
      <xdr:col>5</xdr:col>
      <xdr:colOff>243727</xdr:colOff>
      <xdr:row>6</xdr:row>
      <xdr:rowOff>22411</xdr:rowOff>
    </xdr:from>
    <xdr:to>
      <xdr:col>5</xdr:col>
      <xdr:colOff>254933</xdr:colOff>
      <xdr:row>7</xdr:row>
      <xdr:rowOff>216087</xdr:rowOff>
    </xdr:to>
    <xdr:cxnSp macro="">
      <xdr:nvCxnSpPr>
        <xdr:cNvPr id="3" name="Straight Arrow Connector 2">
          <a:extLst>
            <a:ext uri="{FF2B5EF4-FFF2-40B4-BE49-F238E27FC236}">
              <a16:creationId xmlns:a16="http://schemas.microsoft.com/office/drawing/2014/main" id="{F4131177-3CAA-4959-B119-E89B5A457833}"/>
            </a:ext>
          </a:extLst>
        </xdr:cNvPr>
        <xdr:cNvCxnSpPr/>
      </xdr:nvCxnSpPr>
      <xdr:spPr>
        <a:xfrm>
          <a:off x="4648200" y="1066800"/>
          <a:ext cx="9525" cy="371475"/>
        </a:xfrm>
        <a:prstGeom prst="straightConnector1">
          <a:avLst/>
        </a:prstGeom>
        <a:ln>
          <a:solidFill>
            <a:srgbClr val="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399303</xdr:colOff>
      <xdr:row>6</xdr:row>
      <xdr:rowOff>9525</xdr:rowOff>
    </xdr:from>
    <xdr:to>
      <xdr:col>5</xdr:col>
      <xdr:colOff>142875</xdr:colOff>
      <xdr:row>7</xdr:row>
      <xdr:rowOff>179481</xdr:rowOff>
    </xdr:to>
    <xdr:cxnSp macro="">
      <xdr:nvCxnSpPr>
        <xdr:cNvPr id="4" name="Straight Arrow Connector 5">
          <a:extLst>
            <a:ext uri="{FF2B5EF4-FFF2-40B4-BE49-F238E27FC236}">
              <a16:creationId xmlns:a16="http://schemas.microsoft.com/office/drawing/2014/main" id="{9EEBD223-1A93-473F-B65F-898D29B3B385}"/>
            </a:ext>
          </a:extLst>
        </xdr:cNvPr>
        <xdr:cNvCxnSpPr/>
      </xdr:nvCxnSpPr>
      <xdr:spPr>
        <a:xfrm flipH="1">
          <a:off x="4057650" y="1057275"/>
          <a:ext cx="485775" cy="352425"/>
        </a:xfrm>
        <a:prstGeom prst="straightConnector1">
          <a:avLst/>
        </a:prstGeom>
        <a:ln>
          <a:solidFill>
            <a:srgbClr val="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408915</xdr:colOff>
      <xdr:row>8</xdr:row>
      <xdr:rowOff>54237</xdr:rowOff>
    </xdr:from>
    <xdr:to>
      <xdr:col>24</xdr:col>
      <xdr:colOff>0</xdr:colOff>
      <xdr:row>13</xdr:row>
      <xdr:rowOff>8361</xdr:rowOff>
    </xdr:to>
    <xdr:sp macro="" textlink="">
      <xdr:nvSpPr>
        <xdr:cNvPr id="2" name="Text Box 44" hidden="1">
          <a:extLst>
            <a:ext uri="{FF2B5EF4-FFF2-40B4-BE49-F238E27FC236}">
              <a16:creationId xmlns:a16="http://schemas.microsoft.com/office/drawing/2014/main" id="{BCB14363-F7AB-451C-A270-427583889260}"/>
            </a:ext>
          </a:extLst>
        </xdr:cNvPr>
        <xdr:cNvSpPr txBox="1">
          <a:spLocks noChangeArrowheads="1"/>
        </xdr:cNvSpPr>
      </xdr:nvSpPr>
      <xdr:spPr bwMode="auto">
        <a:xfrm>
          <a:off x="4933950" y="1343025"/>
          <a:ext cx="3533775" cy="1152525"/>
        </a:xfrm>
        <a:prstGeom prst="rect">
          <a:avLst/>
        </a:prstGeom>
        <a:solidFill>
          <a:srgbClr val="FFFFE1"/>
        </a:solidFill>
        <a:ln w="9525">
          <a:solidFill>
            <a:srgbClr val="000000"/>
          </a:solidFill>
          <a:miter lim="800000"/>
        </a:ln>
        <a:effectLst>
          <a:outerShdw dist="35921" dir="2700000" algn="ctr" rotWithShape="0">
            <a:prstClr val="black"/>
          </a:outerShdw>
        </a:effectLst>
        <a:extLst>
          <a:ext uri="{53640926-AAD7-44D8-BBD7-CCE9431645EC}">
            <a14:shadowObscured xmlns:a14="http://schemas.microsoft.com/office/drawing/2010/main" val="1"/>
          </a:ext>
        </a:extLst>
      </xdr:spPr>
      <xdr:txBody>
        <a:bodyPr/>
        <a:lstStyle/>
        <a:p>
          <a:endParaRPr/>
        </a:p>
      </xdr:txBody>
    </xdr:sp>
    <xdr:clientData/>
  </xdr:twoCellAnchor>
  <xdr:twoCellAnchor>
    <xdr:from>
      <xdr:col>4</xdr:col>
      <xdr:colOff>243727</xdr:colOff>
      <xdr:row>6</xdr:row>
      <xdr:rowOff>22411</xdr:rowOff>
    </xdr:from>
    <xdr:to>
      <xdr:col>4</xdr:col>
      <xdr:colOff>254933</xdr:colOff>
      <xdr:row>7</xdr:row>
      <xdr:rowOff>216087</xdr:rowOff>
    </xdr:to>
    <xdr:cxnSp macro="">
      <xdr:nvCxnSpPr>
        <xdr:cNvPr id="3" name="Straight Arrow Connector 2">
          <a:extLst>
            <a:ext uri="{FF2B5EF4-FFF2-40B4-BE49-F238E27FC236}">
              <a16:creationId xmlns:a16="http://schemas.microsoft.com/office/drawing/2014/main" id="{1A3570A8-4F0B-4BC4-8B50-351E323975BD}"/>
            </a:ext>
          </a:extLst>
        </xdr:cNvPr>
        <xdr:cNvCxnSpPr/>
      </xdr:nvCxnSpPr>
      <xdr:spPr>
        <a:xfrm>
          <a:off x="4029075" y="904875"/>
          <a:ext cx="9525" cy="371475"/>
        </a:xfrm>
        <a:prstGeom prst="straightConnector1">
          <a:avLst/>
        </a:prstGeom>
        <a:ln>
          <a:solidFill>
            <a:srgbClr val="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399303</xdr:colOff>
      <xdr:row>6</xdr:row>
      <xdr:rowOff>9525</xdr:rowOff>
    </xdr:from>
    <xdr:to>
      <xdr:col>4</xdr:col>
      <xdr:colOff>142875</xdr:colOff>
      <xdr:row>7</xdr:row>
      <xdr:rowOff>179481</xdr:rowOff>
    </xdr:to>
    <xdr:cxnSp macro="">
      <xdr:nvCxnSpPr>
        <xdr:cNvPr id="4" name="Straight Arrow Connector 5">
          <a:extLst>
            <a:ext uri="{FF2B5EF4-FFF2-40B4-BE49-F238E27FC236}">
              <a16:creationId xmlns:a16="http://schemas.microsoft.com/office/drawing/2014/main" id="{0318CEA3-92BD-4DE4-9233-F6C5A3F1BF54}"/>
            </a:ext>
          </a:extLst>
        </xdr:cNvPr>
        <xdr:cNvCxnSpPr/>
      </xdr:nvCxnSpPr>
      <xdr:spPr>
        <a:xfrm flipH="1">
          <a:off x="3438525" y="895350"/>
          <a:ext cx="485775" cy="352425"/>
        </a:xfrm>
        <a:prstGeom prst="straightConnector1">
          <a:avLst/>
        </a:prstGeom>
        <a:ln>
          <a:solidFill>
            <a:srgbClr val="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417979</xdr:colOff>
      <xdr:row>8</xdr:row>
      <xdr:rowOff>54237</xdr:rowOff>
    </xdr:from>
    <xdr:to>
      <xdr:col>23</xdr:col>
      <xdr:colOff>608816</xdr:colOff>
      <xdr:row>12</xdr:row>
      <xdr:rowOff>231787</xdr:rowOff>
    </xdr:to>
    <xdr:sp macro="" textlink="">
      <xdr:nvSpPr>
        <xdr:cNvPr id="2" name="Text Box 44" hidden="1">
          <a:extLst>
            <a:ext uri="{FF2B5EF4-FFF2-40B4-BE49-F238E27FC236}">
              <a16:creationId xmlns:a16="http://schemas.microsoft.com/office/drawing/2014/main" id="{B53816B3-7F9F-4445-B6DB-08572BC2EC7D}"/>
            </a:ext>
          </a:extLst>
        </xdr:cNvPr>
        <xdr:cNvSpPr txBox="1">
          <a:spLocks noChangeArrowheads="1"/>
        </xdr:cNvSpPr>
      </xdr:nvSpPr>
      <xdr:spPr bwMode="auto">
        <a:xfrm>
          <a:off x="4943475" y="1343025"/>
          <a:ext cx="3438525" cy="1162050"/>
        </a:xfrm>
        <a:prstGeom prst="rect">
          <a:avLst/>
        </a:prstGeom>
        <a:solidFill>
          <a:srgbClr val="FFFFE1"/>
        </a:solidFill>
        <a:ln w="9525">
          <a:solidFill>
            <a:srgbClr val="000000"/>
          </a:solidFill>
          <a:miter lim="800000"/>
        </a:ln>
        <a:effectLst>
          <a:outerShdw dist="35921" dir="2700000" algn="ctr" rotWithShape="0">
            <a:prstClr val="black"/>
          </a:outerShdw>
        </a:effectLst>
        <a:extLst>
          <a:ext uri="{53640926-AAD7-44D8-BBD7-CCE9431645EC}">
            <a14:shadowObscured xmlns:a14="http://schemas.microsoft.com/office/drawing/2010/main" val="1"/>
          </a:ext>
        </a:extLst>
      </xdr:spPr>
      <xdr:txBody>
        <a:bodyPr/>
        <a:lstStyle/>
        <a:p>
          <a:endParaRPr/>
        </a:p>
      </xdr:txBody>
    </xdr:sp>
    <xdr:clientData/>
  </xdr:twoCellAnchor>
  <xdr:twoCellAnchor>
    <xdr:from>
      <xdr:col>4</xdr:col>
      <xdr:colOff>243727</xdr:colOff>
      <xdr:row>6</xdr:row>
      <xdr:rowOff>22411</xdr:rowOff>
    </xdr:from>
    <xdr:to>
      <xdr:col>4</xdr:col>
      <xdr:colOff>254933</xdr:colOff>
      <xdr:row>7</xdr:row>
      <xdr:rowOff>216087</xdr:rowOff>
    </xdr:to>
    <xdr:cxnSp macro="">
      <xdr:nvCxnSpPr>
        <xdr:cNvPr id="3" name="Straight Arrow Connector 2">
          <a:extLst>
            <a:ext uri="{FF2B5EF4-FFF2-40B4-BE49-F238E27FC236}">
              <a16:creationId xmlns:a16="http://schemas.microsoft.com/office/drawing/2014/main" id="{C4939D22-006A-4BDC-9483-7C0D440E366E}"/>
            </a:ext>
          </a:extLst>
        </xdr:cNvPr>
        <xdr:cNvCxnSpPr/>
      </xdr:nvCxnSpPr>
      <xdr:spPr>
        <a:xfrm>
          <a:off x="4029075" y="904875"/>
          <a:ext cx="9525" cy="371475"/>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399303</xdr:colOff>
      <xdr:row>6</xdr:row>
      <xdr:rowOff>9525</xdr:rowOff>
    </xdr:from>
    <xdr:to>
      <xdr:col>4</xdr:col>
      <xdr:colOff>142875</xdr:colOff>
      <xdr:row>7</xdr:row>
      <xdr:rowOff>179481</xdr:rowOff>
    </xdr:to>
    <xdr:cxnSp macro="">
      <xdr:nvCxnSpPr>
        <xdr:cNvPr id="4" name="Straight Arrow Connector 5">
          <a:extLst>
            <a:ext uri="{FF2B5EF4-FFF2-40B4-BE49-F238E27FC236}">
              <a16:creationId xmlns:a16="http://schemas.microsoft.com/office/drawing/2014/main" id="{2DB4D29E-85AA-476E-88D6-8DD5CF3DA85A}"/>
            </a:ext>
          </a:extLst>
        </xdr:cNvPr>
        <xdr:cNvCxnSpPr/>
      </xdr:nvCxnSpPr>
      <xdr:spPr>
        <a:xfrm flipH="1">
          <a:off x="3438525" y="895350"/>
          <a:ext cx="485775" cy="352425"/>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417979</xdr:colOff>
      <xdr:row>8</xdr:row>
      <xdr:rowOff>54237</xdr:rowOff>
    </xdr:from>
    <xdr:to>
      <xdr:col>23</xdr:col>
      <xdr:colOff>608816</xdr:colOff>
      <xdr:row>12</xdr:row>
      <xdr:rowOff>231787</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43475" y="1343025"/>
          <a:ext cx="3438525" cy="1162050"/>
        </a:xfrm>
        <a:prstGeom prst="rect">
          <a:avLst/>
        </a:prstGeom>
        <a:solidFill>
          <a:srgbClr val="FFFFE1"/>
        </a:solidFill>
        <a:ln w="9525">
          <a:solidFill>
            <a:srgbClr val="000000"/>
          </a:solidFill>
          <a:miter lim="800000"/>
        </a:ln>
        <a:effectLst>
          <a:outerShdw dist="35921" dir="2700000" algn="ctr" rotWithShape="0">
            <a:prstClr val="black"/>
          </a:outerShdw>
        </a:effectLst>
        <a:extLst>
          <a:ext uri="{53640926-AAD7-44D8-BBD7-CCE9431645EC}">
            <a14:shadowObscured xmlns:a14="http://schemas.microsoft.com/office/drawing/2010/main" val="1"/>
          </a:ext>
        </a:extLst>
      </xdr:spPr>
      <xdr:txBody>
        <a:bodyPr/>
        <a:lstStyle/>
        <a:p>
          <a:endParaRPr/>
        </a:p>
      </xdr:txBody>
    </xdr:sp>
    <xdr:clientData/>
  </xdr:twoCellAnchor>
  <xdr:twoCellAnchor>
    <xdr:from>
      <xdr:col>4</xdr:col>
      <xdr:colOff>243727</xdr:colOff>
      <xdr:row>6</xdr:row>
      <xdr:rowOff>22411</xdr:rowOff>
    </xdr:from>
    <xdr:to>
      <xdr:col>4</xdr:col>
      <xdr:colOff>254933</xdr:colOff>
      <xdr:row>7</xdr:row>
      <xdr:rowOff>216087</xdr:rowOff>
    </xdr:to>
    <xdr:cxnSp macro="">
      <xdr:nvCxnSpPr>
        <xdr:cNvPr id="13" name="Straight Arrow Connector 2">
          <a:extLst>
            <a:ext uri="{FF2B5EF4-FFF2-40B4-BE49-F238E27FC236}">
              <a16:creationId xmlns:a16="http://schemas.microsoft.com/office/drawing/2014/main" id="{12D47679-4A23-14B4-1827-AA4F3D3C70DD}"/>
            </a:ext>
          </a:extLst>
        </xdr:cNvPr>
        <xdr:cNvCxnSpPr/>
      </xdr:nvCxnSpPr>
      <xdr:spPr>
        <a:xfrm>
          <a:off x="4029075" y="904875"/>
          <a:ext cx="9525" cy="371475"/>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399303</xdr:colOff>
      <xdr:row>6</xdr:row>
      <xdr:rowOff>9525</xdr:rowOff>
    </xdr:from>
    <xdr:to>
      <xdr:col>4</xdr:col>
      <xdr:colOff>142875</xdr:colOff>
      <xdr:row>7</xdr:row>
      <xdr:rowOff>179481</xdr:rowOff>
    </xdr:to>
    <xdr:cxnSp macro="">
      <xdr:nvCxnSpPr>
        <xdr:cNvPr id="11" name="Straight Arrow Connector 5">
          <a:extLst>
            <a:ext uri="{FF2B5EF4-FFF2-40B4-BE49-F238E27FC236}">
              <a16:creationId xmlns:a16="http://schemas.microsoft.com/office/drawing/2014/main" id="{11A28311-1A37-47DD-B72C-80B67A6EDFC4}"/>
            </a:ext>
          </a:extLst>
        </xdr:cNvPr>
        <xdr:cNvCxnSpPr/>
      </xdr:nvCxnSpPr>
      <xdr:spPr>
        <a:xfrm flipH="1">
          <a:off x="3438525" y="895350"/>
          <a:ext cx="485775" cy="352425"/>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4495800</xdr:colOff>
      <xdr:row>0</xdr:row>
      <xdr:rowOff>1</xdr:rowOff>
    </xdr:from>
    <xdr:to>
      <xdr:col>1</xdr:col>
      <xdr:colOff>6000750</xdr:colOff>
      <xdr:row>0</xdr:row>
      <xdr:rowOff>338615</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4867275" y="0"/>
          <a:ext cx="1504950" cy="342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3771899</xdr:colOff>
      <xdr:row>0</xdr:row>
      <xdr:rowOff>1</xdr:rowOff>
    </xdr:from>
    <xdr:to>
      <xdr:col>1</xdr:col>
      <xdr:colOff>5381624</xdr:colOff>
      <xdr:row>0</xdr:row>
      <xdr:rowOff>362189</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4143375" y="0"/>
          <a:ext cx="1609725" cy="361950"/>
        </a:xfrm>
        <a:prstGeom prst="rect">
          <a:avLst/>
        </a:prstGeom>
      </xdr:spPr>
    </xdr:pic>
    <xdr:clientData/>
  </xdr:twoCellAnchor>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url.avanan.click/v2/r01/___https:/www.vertex42.com/ExcelTemplates/excel-gantt-chart.html___.YXAzOmZvcmVmcm9udDphOm86NDQ4NzE4NTU5MmRhMGJhYmU5MWY3NGU5NGNiN2EzNTY6NzoxNzc3OmVkMWI3ZWJiY2QxOGU1NzJhZGNjMzI3MWUyYWJlYjU0OGJlNGJmMWE1Yjk4Zjg4ZTgwNzJkZmUwYzY2ZmViYTc6cDpUOk4" TargetMode="External"/><Relationship Id="rId13" Type="http://schemas.openxmlformats.org/officeDocument/2006/relationships/hyperlink" Target="https://url.avanan.click/v2/r01/___https:/www.vertex42.com/ExcelTemplates/excel-gantt-chart.html___.YXAzOmZvcmVmcm9udDphOm86NDQ4NzE4NTU5MmRhMGJhYmU5MWY3NGU5NGNiN2EzNTY6NzoxNzc3OmVkMWI3ZWJiY2QxOGU1NzJhZGNjMzI3MWUyYWJlYjU0OGJlNGJmMWE1Yjk4Zjg4ZTgwNzJkZmUwYzY2ZmViYTc6cDpUOk4" TargetMode="External"/><Relationship Id="rId3" Type="http://schemas.openxmlformats.org/officeDocument/2006/relationships/hyperlink" Target="https://url.avanan.click/v2/r01/___https:/www.vertex42.com/ExcelTemplates/excel-gantt-chart.html___.YXAzOmZvcmVmcm9udDphOm86NDQ4NzE4NTU5MmRhMGJhYmU5MWY3NGU5NGNiN2EzNTY6NzoxNzc3OmVkMWI3ZWJiY2QxOGU1NzJhZGNjMzI3MWUyYWJlYjU0OGJlNGJmMWE1Yjk4Zjg4ZTgwNzJkZmUwYzY2ZmViYTc6cDpUOk4" TargetMode="External"/><Relationship Id="rId7" Type="http://schemas.openxmlformats.org/officeDocument/2006/relationships/hyperlink" Target="https://url.avanan.click/v2/r01/___https:/www.vertex42.com/ExcelTemplates/excel-gantt-chart.html___.YXAzOmZvcmVmcm9udDphOm86NDQ4NzE4NTU5MmRhMGJhYmU5MWY3NGU5NGNiN2EzNTY6NzoxNzc3OmVkMWI3ZWJiY2QxOGU1NzJhZGNjMzI3MWUyYWJlYjU0OGJlNGJmMWE1Yjk4Zjg4ZTgwNzJkZmUwYzY2ZmViYTc6cDpUOk4" TargetMode="External"/><Relationship Id="rId12" Type="http://schemas.openxmlformats.org/officeDocument/2006/relationships/hyperlink" Target="https://url.avanan.click/v2/r01/___https:/www.vertex42.com/ExcelTemplates/excel-gantt-chart.html___.YXAzOmZvcmVmcm9udDphOm86NDQ4NzE4NTU5MmRhMGJhYmU5MWY3NGU5NGNiN2EzNTY6NzoxNzc3OmVkMWI3ZWJiY2QxOGU1NzJhZGNjMzI3MWUyYWJlYjU0OGJlNGJmMWE1Yjk4Zjg4ZTgwNzJkZmUwYzY2ZmViYTc6cDpUOk4" TargetMode="External"/><Relationship Id="rId17" Type="http://schemas.openxmlformats.org/officeDocument/2006/relationships/drawing" Target="../drawings/drawing1.xml"/><Relationship Id="rId2" Type="http://schemas.openxmlformats.org/officeDocument/2006/relationships/hyperlink" Target="https://url.avanan.click/v2/r01/___https:/www.vertex42.com/ExcelTemplates/excel-gantt-chart.html___.YXAzOmZvcmVmcm9udDphOm86NDQ4NzE4NTU5MmRhMGJhYmU5MWY3NGU5NGNiN2EzNTY6NzoxNzc3OmVkMWI3ZWJiY2QxOGU1NzJhZGNjMzI3MWUyYWJlYjU0OGJlNGJmMWE1Yjk4Zjg4ZTgwNzJkZmUwYzY2ZmViYTc6cDpUOk4" TargetMode="External"/><Relationship Id="rId16" Type="http://schemas.openxmlformats.org/officeDocument/2006/relationships/printerSettings" Target="../printerSettings/printerSettings1.bin"/><Relationship Id="rId1" Type="http://schemas.openxmlformats.org/officeDocument/2006/relationships/hyperlink" Target="https://url.avanan.click/v2/r01/___https:/www.vertex42.com/ExcelTemplates/excel-gantt-chart.html___.YXAzOmZvcmVmcm9udDphOm86NDQ4NzE4NTU5MmRhMGJhYmU5MWY3NGU5NGNiN2EzNTY6NzoxNzc3OmVkMWI3ZWJiY2QxOGU1NzJhZGNjMzI3MWUyYWJlYjU0OGJlNGJmMWE1Yjk4Zjg4ZTgwNzJkZmUwYzY2ZmViYTc6cDpUOk4" TargetMode="External"/><Relationship Id="rId6" Type="http://schemas.openxmlformats.org/officeDocument/2006/relationships/hyperlink" Target="https://url.avanan.click/v2/r01/___https:/www.vertex42.com/ExcelTemplates/excel-gantt-chart.html___.YXAzOmZvcmVmcm9udDphOm86NDQ4NzE4NTU5MmRhMGJhYmU5MWY3NGU5NGNiN2EzNTY6NzoxNzc3OmVkMWI3ZWJiY2QxOGU1NzJhZGNjMzI3MWUyYWJlYjU0OGJlNGJmMWE1Yjk4Zjg4ZTgwNzJkZmUwYzY2ZmViYTc6cDpUOk4" TargetMode="External"/><Relationship Id="rId11" Type="http://schemas.openxmlformats.org/officeDocument/2006/relationships/hyperlink" Target="https://url.avanan.click/v2/r01/___https:/www.vertex42.com/ExcelTemplates/excel-gantt-chart.html___.YXAzOmZvcmVmcm9udDphOm86NDQ4NzE4NTU5MmRhMGJhYmU5MWY3NGU5NGNiN2EzNTY6NzoxNzc3OmVkMWI3ZWJiY2QxOGU1NzJhZGNjMzI3MWUyYWJlYjU0OGJlNGJmMWE1Yjk4Zjg4ZTgwNzJkZmUwYzY2ZmViYTc6cDpUOk4" TargetMode="External"/><Relationship Id="rId5" Type="http://schemas.openxmlformats.org/officeDocument/2006/relationships/hyperlink" Target="https://url.avanan.click/v2/r01/___https:/www.vertex42.com/ExcelTemplates/excel-gantt-chart.html___.YXAzOmZvcmVmcm9udDphOm86NDQ4NzE4NTU5MmRhMGJhYmU5MWY3NGU5NGNiN2EzNTY6NzoxNzc3OmVkMWI3ZWJiY2QxOGU1NzJhZGNjMzI3MWUyYWJlYjU0OGJlNGJmMWE1Yjk4Zjg4ZTgwNzJkZmUwYzY2ZmViYTc6cDpUOk4" TargetMode="External"/><Relationship Id="rId15" Type="http://schemas.openxmlformats.org/officeDocument/2006/relationships/hyperlink" Target="https://url.avanan.click/v2/r01/___https:/www.vertex42.com/ExcelTemplates/excel-gantt-chart.html___.YXAzOmZvcmVmcm9udDphOm86NDQ4NzE4NTU5MmRhMGJhYmU5MWY3NGU5NGNiN2EzNTY6NzoxNzc3OmVkMWI3ZWJiY2QxOGU1NzJhZGNjMzI3MWUyYWJlYjU0OGJlNGJmMWE1Yjk4Zjg4ZTgwNzJkZmUwYzY2ZmViYTc6cDpUOk4" TargetMode="External"/><Relationship Id="rId10" Type="http://schemas.openxmlformats.org/officeDocument/2006/relationships/hyperlink" Target="https://url.avanan.click/v2/r01/___https:/www.vertex42.com/ExcelTemplates/excel-gantt-chart.html___.YXAzOmZvcmVmcm9udDphOm86NDQ4NzE4NTU5MmRhMGJhYmU5MWY3NGU5NGNiN2EzNTY6NzoxNzc3OmVkMWI3ZWJiY2QxOGU1NzJhZGNjMzI3MWUyYWJlYjU0OGJlNGJmMWE1Yjk4Zjg4ZTgwNzJkZmUwYzY2ZmViYTc6cDpUOk4" TargetMode="External"/><Relationship Id="rId4" Type="http://schemas.openxmlformats.org/officeDocument/2006/relationships/hyperlink" Target="https://url.avanan.click/v2/r01/___https:/www.vertex42.com/ExcelTemplates/excel-gantt-chart.html___.YXAzOmZvcmVmcm9udDphOm86NDQ4NzE4NTU5MmRhMGJhYmU5MWY3NGU5NGNiN2EzNTY6NzoxNzc3OmVkMWI3ZWJiY2QxOGU1NzJhZGNjMzI3MWUyYWJlYjU0OGJlNGJmMWE1Yjk4Zjg4ZTgwNzJkZmUwYzY2ZmViYTc6cDpUOk4" TargetMode="External"/><Relationship Id="rId9" Type="http://schemas.openxmlformats.org/officeDocument/2006/relationships/hyperlink" Target="https://url.avanan.click/v2/r01/___https:/www.vertex42.com/ExcelTemplates/excel-gantt-chart.html___.YXAzOmZvcmVmcm9udDphOm86NDQ4NzE4NTU5MmRhMGJhYmU5MWY3NGU5NGNiN2EzNTY6NzoxNzc3OmVkMWI3ZWJiY2QxOGU1NzJhZGNjMzI3MWUyYWJlYjU0OGJlNGJmMWE1Yjk4Zjg4ZTgwNzJkZmUwYzY2ZmViYTc6cDpUOk4" TargetMode="External"/><Relationship Id="rId14" Type="http://schemas.openxmlformats.org/officeDocument/2006/relationships/hyperlink" Target="https://url.avanan.click/v2/r01/___https:/www.vertex42.com/ExcelTemplates/excel-gantt-chart.html___.YXAzOmZvcmVmcm9udDphOm86NDQ4NzE4NTU5MmRhMGJhYmU5MWY3NGU5NGNiN2EzNTY6NzoxNzc3OmVkMWI3ZWJiY2QxOGU1NzJhZGNjMzI3MWUyYWJlYjU0OGJlNGJmMWE1Yjk4Zjg4ZTgwNzJkZmUwYzY2ZmViYTc6cDpUOk4"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url.avanan.click/v2/r01/___https:/www.vertex42.com/ExcelTemplates/excel-gantt-chart.html___.YXAzOmZvcmVmcm9udDphOm86NDQ4NzE4NTU5MmRhMGJhYmU5MWY3NGU5NGNiN2EzNTY6NzplMjlhOmQ0OWNjZjk2ZWUwOGJhNjEyMWQ4NTA2Njk0ZWMxYjUyY2I0MjgwYTNmYWQyOTkzNjJhZGExNWQwYWViYTVlNmQ6cDpUOk4" TargetMode="External"/><Relationship Id="rId13" Type="http://schemas.openxmlformats.org/officeDocument/2006/relationships/hyperlink" Target="https://url.avanan.click/v2/r01/___https:/www.vertex42.com/ExcelTemplates/excel-gantt-chart.html___.YXAzOmZvcmVmcm9udDphOm86NDQ4NzE4NTU5MmRhMGJhYmU5MWY3NGU5NGNiN2EzNTY6NzplMjlhOmQ0OWNjZjk2ZWUwOGJhNjEyMWQ4NTA2Njk0ZWMxYjUyY2I0MjgwYTNmYWQyOTkzNjJhZGExNWQwYWViYTVlNmQ6cDpUOk4" TargetMode="External"/><Relationship Id="rId3" Type="http://schemas.openxmlformats.org/officeDocument/2006/relationships/hyperlink" Target="https://url.avanan.click/v2/r01/___https:/www.vertex42.com/ExcelTemplates/excel-gantt-chart.html___.YXAzOmZvcmVmcm9udDphOm86NDQ4NzE4NTU5MmRhMGJhYmU5MWY3NGU5NGNiN2EzNTY6NzplMjlhOmQ0OWNjZjk2ZWUwOGJhNjEyMWQ4NTA2Njk0ZWMxYjUyY2I0MjgwYTNmYWQyOTkzNjJhZGExNWQwYWViYTVlNmQ6cDpUOk4" TargetMode="External"/><Relationship Id="rId7" Type="http://schemas.openxmlformats.org/officeDocument/2006/relationships/hyperlink" Target="https://url.avanan.click/v2/r01/___https:/www.vertex42.com/ExcelTemplates/excel-gantt-chart.html___.YXAzOmZvcmVmcm9udDphOm86NDQ4NzE4NTU5MmRhMGJhYmU5MWY3NGU5NGNiN2EzNTY6NzplMjlhOmQ0OWNjZjk2ZWUwOGJhNjEyMWQ4NTA2Njk0ZWMxYjUyY2I0MjgwYTNmYWQyOTkzNjJhZGExNWQwYWViYTVlNmQ6cDpUOk4" TargetMode="External"/><Relationship Id="rId12" Type="http://schemas.openxmlformats.org/officeDocument/2006/relationships/hyperlink" Target="https://url.avanan.click/v2/r01/___https:/www.vertex42.com/ExcelTemplates/excel-gantt-chart.html___.YXAzOmZvcmVmcm9udDphOm86NDQ4NzE4NTU5MmRhMGJhYmU5MWY3NGU5NGNiN2EzNTY6NzplMjlhOmQ0OWNjZjk2ZWUwOGJhNjEyMWQ4NTA2Njk0ZWMxYjUyY2I0MjgwYTNmYWQyOTkzNjJhZGExNWQwYWViYTVlNmQ6cDpUOk4" TargetMode="External"/><Relationship Id="rId17" Type="http://schemas.openxmlformats.org/officeDocument/2006/relationships/drawing" Target="../drawings/drawing2.xml"/><Relationship Id="rId2" Type="http://schemas.openxmlformats.org/officeDocument/2006/relationships/hyperlink" Target="https://url.avanan.click/v2/r01/___https:/www.vertex42.com/ExcelTemplates/excel-gantt-chart.html___.YXAzOmZvcmVmcm9udDphOm86NDQ4NzE4NTU5MmRhMGJhYmU5MWY3NGU5NGNiN2EzNTY6NzplMjlhOmQ0OWNjZjk2ZWUwOGJhNjEyMWQ4NTA2Njk0ZWMxYjUyY2I0MjgwYTNmYWQyOTkzNjJhZGExNWQwYWViYTVlNmQ6cDpUOk4" TargetMode="External"/><Relationship Id="rId16" Type="http://schemas.openxmlformats.org/officeDocument/2006/relationships/printerSettings" Target="../printerSettings/printerSettings2.bin"/><Relationship Id="rId1" Type="http://schemas.openxmlformats.org/officeDocument/2006/relationships/hyperlink" Target="https://url.avanan.click/v2/r01/___https:/www.vertex42.com/ExcelTemplates/excel-gantt-chart.html___.YXAzOmZvcmVmcm9udDphOm86NDQ4NzE4NTU5MmRhMGJhYmU5MWY3NGU5NGNiN2EzNTY6NzplMjlhOmQ0OWNjZjk2ZWUwOGJhNjEyMWQ4NTA2Njk0ZWMxYjUyY2I0MjgwYTNmYWQyOTkzNjJhZGExNWQwYWViYTVlNmQ6cDpUOk4" TargetMode="External"/><Relationship Id="rId6" Type="http://schemas.openxmlformats.org/officeDocument/2006/relationships/hyperlink" Target="https://url.avanan.click/v2/r01/___https:/www.vertex42.com/ExcelTemplates/excel-gantt-chart.html___.YXAzOmZvcmVmcm9udDphOm86NDQ4NzE4NTU5MmRhMGJhYmU5MWY3NGU5NGNiN2EzNTY6NzplMjlhOmQ0OWNjZjk2ZWUwOGJhNjEyMWQ4NTA2Njk0ZWMxYjUyY2I0MjgwYTNmYWQyOTkzNjJhZGExNWQwYWViYTVlNmQ6cDpUOk4" TargetMode="External"/><Relationship Id="rId11" Type="http://schemas.openxmlformats.org/officeDocument/2006/relationships/hyperlink" Target="https://url.avanan.click/v2/r01/___https:/www.vertex42.com/ExcelTemplates/excel-gantt-chart.html___.YXAzOmZvcmVmcm9udDphOm86NDQ4NzE4NTU5MmRhMGJhYmU5MWY3NGU5NGNiN2EzNTY6NzplMjlhOmQ0OWNjZjk2ZWUwOGJhNjEyMWQ4NTA2Njk0ZWMxYjUyY2I0MjgwYTNmYWQyOTkzNjJhZGExNWQwYWViYTVlNmQ6cDpUOk4" TargetMode="External"/><Relationship Id="rId5" Type="http://schemas.openxmlformats.org/officeDocument/2006/relationships/hyperlink" Target="https://url.avanan.click/v2/r01/___https:/www.vertex42.com/ExcelTemplates/excel-gantt-chart.html___.YXAzOmZvcmVmcm9udDphOm86NDQ4NzE4NTU5MmRhMGJhYmU5MWY3NGU5NGNiN2EzNTY6NzplMjlhOmQ0OWNjZjk2ZWUwOGJhNjEyMWQ4NTA2Njk0ZWMxYjUyY2I0MjgwYTNmYWQyOTkzNjJhZGExNWQwYWViYTVlNmQ6cDpUOk4" TargetMode="External"/><Relationship Id="rId15" Type="http://schemas.openxmlformats.org/officeDocument/2006/relationships/hyperlink" Target="https://url.avanan.click/v2/r01/___https:/www.vertex42.com/ExcelTemplates/excel-gantt-chart.html___.YXAzOmZvcmVmcm9udDphOm86NDQ4NzE4NTU5MmRhMGJhYmU5MWY3NGU5NGNiN2EzNTY6NzplMjlhOmQ0OWNjZjk2ZWUwOGJhNjEyMWQ4NTA2Njk0ZWMxYjUyY2I0MjgwYTNmYWQyOTkzNjJhZGExNWQwYWViYTVlNmQ6cDpUOk4" TargetMode="External"/><Relationship Id="rId10" Type="http://schemas.openxmlformats.org/officeDocument/2006/relationships/hyperlink" Target="https://url.avanan.click/v2/r01/___https:/www.vertex42.com/ExcelTemplates/excel-gantt-chart.html___.YXAzOmZvcmVmcm9udDphOm86NDQ4NzE4NTU5MmRhMGJhYmU5MWY3NGU5NGNiN2EzNTY6NzplMjlhOmQ0OWNjZjk2ZWUwOGJhNjEyMWQ4NTA2Njk0ZWMxYjUyY2I0MjgwYTNmYWQyOTkzNjJhZGExNWQwYWViYTVlNmQ6cDpUOk4" TargetMode="External"/><Relationship Id="rId4" Type="http://schemas.openxmlformats.org/officeDocument/2006/relationships/hyperlink" Target="https://url.avanan.click/v2/r01/___https:/www.vertex42.com/ExcelTemplates/excel-gantt-chart.html___.YXAzOmZvcmVmcm9udDphOm86NDQ4NzE4NTU5MmRhMGJhYmU5MWY3NGU5NGNiN2EzNTY6NzplMjlhOmQ0OWNjZjk2ZWUwOGJhNjEyMWQ4NTA2Njk0ZWMxYjUyY2I0MjgwYTNmYWQyOTkzNjJhZGExNWQwYWViYTVlNmQ6cDpUOk4" TargetMode="External"/><Relationship Id="rId9" Type="http://schemas.openxmlformats.org/officeDocument/2006/relationships/hyperlink" Target="https://url.avanan.click/v2/r01/___https:/www.vertex42.com/ExcelTemplates/excel-gantt-chart.html___.YXAzOmZvcmVmcm9udDphOm86NDQ4NzE4NTU5MmRhMGJhYmU5MWY3NGU5NGNiN2EzNTY6NzplMjlhOmQ0OWNjZjk2ZWUwOGJhNjEyMWQ4NTA2Njk0ZWMxYjUyY2I0MjgwYTNmYWQyOTkzNjJhZGExNWQwYWViYTVlNmQ6cDpUOk4" TargetMode="External"/><Relationship Id="rId14" Type="http://schemas.openxmlformats.org/officeDocument/2006/relationships/hyperlink" Target="https://url.avanan.click/v2/r01/___https:/www.vertex42.com/ExcelTemplates/excel-gantt-chart.html___.YXAzOmZvcmVmcm9udDphOm86NDQ4NzE4NTU5MmRhMGJhYmU5MWY3NGU5NGNiN2EzNTY6NzplMjlhOmQ0OWNjZjk2ZWUwOGJhNjEyMWQ4NTA2Njk0ZWMxYjUyY2I0MjgwYTNmYWQyOTkzNjJhZGExNWQwYWViYTVlNmQ6cDpUOk4"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url.avanan.click/v2/r01/___https:/www.vertex42.com/ExcelTemplates/excel-gantt-chart.html___.YXAzOmZvcmVmcm9udDphOm86NDQ4NzE4NTU5MmRhMGJhYmU5MWY3NGU5NGNiN2EzNTY6Nzo0ZjhmOmFjNmMxY2QzNWViZjUyNTdmN2UxMmRlNmIwODk0OGU0OTkwOGQzMTRlODNhNDE3ZWVhNmU3YjA3MzNlNjMxNzM6cDpUOk4" TargetMode="External"/><Relationship Id="rId13" Type="http://schemas.openxmlformats.org/officeDocument/2006/relationships/hyperlink" Target="https://url.avanan.click/v2/r01/___https:/www.vertex42.com/ExcelTemplates/excel-gantt-chart.html___.YXAzOmZvcmVmcm9udDphOm86NDQ4NzE4NTU5MmRhMGJhYmU5MWY3NGU5NGNiN2EzNTY6Nzo0ZjhmOmFjNmMxY2QzNWViZjUyNTdmN2UxMmRlNmIwODk0OGU0OTkwOGQzMTRlODNhNDE3ZWVhNmU3YjA3MzNlNjMxNzM6cDpUOk4" TargetMode="External"/><Relationship Id="rId3" Type="http://schemas.openxmlformats.org/officeDocument/2006/relationships/hyperlink" Target="https://url.avanan.click/v2/r01/___https:/www.vertex42.com/ExcelTemplates/excel-gantt-chart.html___.YXAzOmZvcmVmcm9udDphOm86NDQ4NzE4NTU5MmRhMGJhYmU5MWY3NGU5NGNiN2EzNTY6Nzo0ZjhmOmFjNmMxY2QzNWViZjUyNTdmN2UxMmRlNmIwODk0OGU0OTkwOGQzMTRlODNhNDE3ZWVhNmU3YjA3MzNlNjMxNzM6cDpUOk4" TargetMode="External"/><Relationship Id="rId7" Type="http://schemas.openxmlformats.org/officeDocument/2006/relationships/hyperlink" Target="https://url.avanan.click/v2/r01/___https:/www.vertex42.com/ExcelTemplates/excel-gantt-chart.html___.YXAzOmZvcmVmcm9udDphOm86NDQ4NzE4NTU5MmRhMGJhYmU5MWY3NGU5NGNiN2EzNTY6Nzo0ZjhmOmFjNmMxY2QzNWViZjUyNTdmN2UxMmRlNmIwODk0OGU0OTkwOGQzMTRlODNhNDE3ZWVhNmU3YjA3MzNlNjMxNzM6cDpUOk4" TargetMode="External"/><Relationship Id="rId12" Type="http://schemas.openxmlformats.org/officeDocument/2006/relationships/hyperlink" Target="https://url.avanan.click/v2/r01/___https:/www.vertex42.com/ExcelTemplates/excel-gantt-chart.html___.YXAzOmZvcmVmcm9udDphOm86NDQ4NzE4NTU5MmRhMGJhYmU5MWY3NGU5NGNiN2EzNTY6Nzo0ZjhmOmFjNmMxY2QzNWViZjUyNTdmN2UxMmRlNmIwODk0OGU0OTkwOGQzMTRlODNhNDE3ZWVhNmU3YjA3MzNlNjMxNzM6cDpUOk4" TargetMode="External"/><Relationship Id="rId17" Type="http://schemas.openxmlformats.org/officeDocument/2006/relationships/drawing" Target="../drawings/drawing3.xml"/><Relationship Id="rId2" Type="http://schemas.openxmlformats.org/officeDocument/2006/relationships/hyperlink" Target="https://url.avanan.click/v2/r01/___https:/www.vertex42.com/ExcelTemplates/excel-gantt-chart.html___.YXAzOmZvcmVmcm9udDphOm86NDQ4NzE4NTU5MmRhMGJhYmU5MWY3NGU5NGNiN2EzNTY6Nzo0ZjhmOmFjNmMxY2QzNWViZjUyNTdmN2UxMmRlNmIwODk0OGU0OTkwOGQzMTRlODNhNDE3ZWVhNmU3YjA3MzNlNjMxNzM6cDpUOk4" TargetMode="External"/><Relationship Id="rId16" Type="http://schemas.openxmlformats.org/officeDocument/2006/relationships/printerSettings" Target="../printerSettings/printerSettings3.bin"/><Relationship Id="rId1" Type="http://schemas.openxmlformats.org/officeDocument/2006/relationships/hyperlink" Target="https://url.avanan.click/v2/r01/___https:/www.vertex42.com/ExcelTemplates/excel-gantt-chart.html___.YXAzOmZvcmVmcm9udDphOm86NDQ4NzE4NTU5MmRhMGJhYmU5MWY3NGU5NGNiN2EzNTY6Nzo0ZjhmOmFjNmMxY2QzNWViZjUyNTdmN2UxMmRlNmIwODk0OGU0OTkwOGQzMTRlODNhNDE3ZWVhNmU3YjA3MzNlNjMxNzM6cDpUOk4" TargetMode="External"/><Relationship Id="rId6" Type="http://schemas.openxmlformats.org/officeDocument/2006/relationships/hyperlink" Target="https://url.avanan.click/v2/r01/___https:/www.vertex42.com/ExcelTemplates/excel-gantt-chart.html___.YXAzOmZvcmVmcm9udDphOm86NDQ4NzE4NTU5MmRhMGJhYmU5MWY3NGU5NGNiN2EzNTY6Nzo0ZjhmOmFjNmMxY2QzNWViZjUyNTdmN2UxMmRlNmIwODk0OGU0OTkwOGQzMTRlODNhNDE3ZWVhNmU3YjA3MzNlNjMxNzM6cDpUOk4" TargetMode="External"/><Relationship Id="rId11" Type="http://schemas.openxmlformats.org/officeDocument/2006/relationships/hyperlink" Target="https://url.avanan.click/v2/r01/___https:/www.vertex42.com/ExcelTemplates/excel-gantt-chart.html___.YXAzOmZvcmVmcm9udDphOm86NDQ4NzE4NTU5MmRhMGJhYmU5MWY3NGU5NGNiN2EzNTY6Nzo0ZjhmOmFjNmMxY2QzNWViZjUyNTdmN2UxMmRlNmIwODk0OGU0OTkwOGQzMTRlODNhNDE3ZWVhNmU3YjA3MzNlNjMxNzM6cDpUOk4" TargetMode="External"/><Relationship Id="rId5" Type="http://schemas.openxmlformats.org/officeDocument/2006/relationships/hyperlink" Target="https://url.avanan.click/v2/r01/___https:/www.vertex42.com/ExcelTemplates/excel-gantt-chart.html___.YXAzOmZvcmVmcm9udDphOm86NDQ4NzE4NTU5MmRhMGJhYmU5MWY3NGU5NGNiN2EzNTY6Nzo0ZjhmOmFjNmMxY2QzNWViZjUyNTdmN2UxMmRlNmIwODk0OGU0OTkwOGQzMTRlODNhNDE3ZWVhNmU3YjA3MzNlNjMxNzM6cDpUOk4" TargetMode="External"/><Relationship Id="rId15" Type="http://schemas.openxmlformats.org/officeDocument/2006/relationships/hyperlink" Target="https://url.avanan.click/v2/r01/___https:/www.vertex42.com/ExcelTemplates/excel-gantt-chart.html___.YXAzOmZvcmVmcm9udDphOm86NDQ4NzE4NTU5MmRhMGJhYmU5MWY3NGU5NGNiN2EzNTY6Nzo0ZjhmOmFjNmMxY2QzNWViZjUyNTdmN2UxMmRlNmIwODk0OGU0OTkwOGQzMTRlODNhNDE3ZWVhNmU3YjA3MzNlNjMxNzM6cDpUOk4" TargetMode="External"/><Relationship Id="rId10" Type="http://schemas.openxmlformats.org/officeDocument/2006/relationships/hyperlink" Target="https://url.avanan.click/v2/r01/___https:/www.vertex42.com/ExcelTemplates/excel-gantt-chart.html___.YXAzOmZvcmVmcm9udDphOm86NDQ4NzE4NTU5MmRhMGJhYmU5MWY3NGU5NGNiN2EzNTY6Nzo0ZjhmOmFjNmMxY2QzNWViZjUyNTdmN2UxMmRlNmIwODk0OGU0OTkwOGQzMTRlODNhNDE3ZWVhNmU3YjA3MzNlNjMxNzM6cDpUOk4" TargetMode="External"/><Relationship Id="rId4" Type="http://schemas.openxmlformats.org/officeDocument/2006/relationships/hyperlink" Target="https://url.avanan.click/v2/r01/___https:/www.vertex42.com/ExcelTemplates/excel-gantt-chart.html___.YXAzOmZvcmVmcm9udDphOm86NDQ4NzE4NTU5MmRhMGJhYmU5MWY3NGU5NGNiN2EzNTY6Nzo0ZjhmOmFjNmMxY2QzNWViZjUyNTdmN2UxMmRlNmIwODk0OGU0OTkwOGQzMTRlODNhNDE3ZWVhNmU3YjA3MzNlNjMxNzM6cDpUOk4" TargetMode="External"/><Relationship Id="rId9" Type="http://schemas.openxmlformats.org/officeDocument/2006/relationships/hyperlink" Target="https://url.avanan.click/v2/r01/___https:/www.vertex42.com/ExcelTemplates/excel-gantt-chart.html___.YXAzOmZvcmVmcm9udDphOm86NDQ4NzE4NTU5MmRhMGJhYmU5MWY3NGU5NGNiN2EzNTY6Nzo0ZjhmOmFjNmMxY2QzNWViZjUyNTdmN2UxMmRlNmIwODk0OGU0OTkwOGQzMTRlODNhNDE3ZWVhNmU3YjA3MzNlNjMxNzM6cDpUOk4" TargetMode="External"/><Relationship Id="rId14" Type="http://schemas.openxmlformats.org/officeDocument/2006/relationships/hyperlink" Target="https://url.avanan.click/v2/r01/___https:/www.vertex42.com/ExcelTemplates/excel-gantt-chart.html___.YXAzOmZvcmVmcm9udDphOm86NDQ4NzE4NTU5MmRhMGJhYmU5MWY3NGU5NGNiN2EzNTY6Nzo0ZjhmOmFjNmMxY2QzNWViZjUyNTdmN2UxMmRlNmIwODk0OGU0OTkwOGQzMTRlODNhNDE3ZWVhNmU3YjA3MzNlNjMxNzM6cDpUOk4"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url.avanan.click/v2/r01/___https:/www.vertex42.com/ExcelTemplates/excel-gantt-chart.html___.YXAzOmZvcmVmcm9udDphOm86NDQ4NzE4NTU5MmRhMGJhYmU5MWY3NGU5NGNiN2EzNTY6Nzo3ZTM2OjhmMTQ4YWM5Zjc2ODA2OGQxMGI1MmYxMjY3YmM4ZjZkZWE4Y2E3ZDU4YzhkNTM4MjgwNzJiOWYxNjFhNzM0ZDY6cDpUOk4" TargetMode="External"/><Relationship Id="rId13" Type="http://schemas.openxmlformats.org/officeDocument/2006/relationships/hyperlink" Target="https://url.avanan.click/v2/r01/___https:/www.vertex42.com/ExcelTemplates/excel-gantt-chart.html___.YXAzOmZvcmVmcm9udDphOm86NDQ4NzE4NTU5MmRhMGJhYmU5MWY3NGU5NGNiN2EzNTY6Nzo3ZTM2OjhmMTQ4YWM5Zjc2ODA2OGQxMGI1MmYxMjY3YmM4ZjZkZWE4Y2E3ZDU4YzhkNTM4MjgwNzJiOWYxNjFhNzM0ZDY6cDpUOk4" TargetMode="External"/><Relationship Id="rId3" Type="http://schemas.openxmlformats.org/officeDocument/2006/relationships/hyperlink" Target="https://url.avanan.click/v2/r01/___https:/www.vertex42.com/ExcelTemplates/excel-gantt-chart.html___.YXAzOmZvcmVmcm9udDphOm86NDQ4NzE4NTU5MmRhMGJhYmU5MWY3NGU5NGNiN2EzNTY6Nzo3ZTM2OjhmMTQ4YWM5Zjc2ODA2OGQxMGI1MmYxMjY3YmM4ZjZkZWE4Y2E3ZDU4YzhkNTM4MjgwNzJiOWYxNjFhNzM0ZDY6cDpUOk4" TargetMode="External"/><Relationship Id="rId7" Type="http://schemas.openxmlformats.org/officeDocument/2006/relationships/hyperlink" Target="https://url.avanan.click/v2/r01/___https:/www.vertex42.com/ExcelTemplates/excel-gantt-chart.html___.YXAzOmZvcmVmcm9udDphOm86NDQ4NzE4NTU5MmRhMGJhYmU5MWY3NGU5NGNiN2EzNTY6Nzo3ZTM2OjhmMTQ4YWM5Zjc2ODA2OGQxMGI1MmYxMjY3YmM4ZjZkZWE4Y2E3ZDU4YzhkNTM4MjgwNzJiOWYxNjFhNzM0ZDY6cDpUOk4" TargetMode="External"/><Relationship Id="rId12" Type="http://schemas.openxmlformats.org/officeDocument/2006/relationships/hyperlink" Target="https://url.avanan.click/v2/r01/___https:/www.vertex42.com/ExcelTemplates/excel-gantt-chart.html___.YXAzOmZvcmVmcm9udDphOm86NDQ4NzE4NTU5MmRhMGJhYmU5MWY3NGU5NGNiN2EzNTY6Nzo3ZTM2OjhmMTQ4YWM5Zjc2ODA2OGQxMGI1MmYxMjY3YmM4ZjZkZWE4Y2E3ZDU4YzhkNTM4MjgwNzJiOWYxNjFhNzM0ZDY6cDpUOk4" TargetMode="External"/><Relationship Id="rId17" Type="http://schemas.openxmlformats.org/officeDocument/2006/relationships/drawing" Target="../drawings/drawing4.xml"/><Relationship Id="rId2" Type="http://schemas.openxmlformats.org/officeDocument/2006/relationships/hyperlink" Target="https://url.avanan.click/v2/r01/___https:/www.vertex42.com/ExcelTemplates/excel-gantt-chart.html___.YXAzOmZvcmVmcm9udDphOm86NDQ4NzE4NTU5MmRhMGJhYmU5MWY3NGU5NGNiN2EzNTY6Nzo3ZTM2OjhmMTQ4YWM5Zjc2ODA2OGQxMGI1MmYxMjY3YmM4ZjZkZWE4Y2E3ZDU4YzhkNTM4MjgwNzJiOWYxNjFhNzM0ZDY6cDpUOk4" TargetMode="External"/><Relationship Id="rId16" Type="http://schemas.openxmlformats.org/officeDocument/2006/relationships/printerSettings" Target="../printerSettings/printerSettings4.bin"/><Relationship Id="rId1" Type="http://schemas.openxmlformats.org/officeDocument/2006/relationships/hyperlink" Target="https://url.avanan.click/v2/r01/___https:/www.vertex42.com/ExcelTemplates/excel-gantt-chart.html___.YXAzOmZvcmVmcm9udDphOm86NDQ4NzE4NTU5MmRhMGJhYmU5MWY3NGU5NGNiN2EzNTY6Nzo3ZTM2OjhmMTQ4YWM5Zjc2ODA2OGQxMGI1MmYxMjY3YmM4ZjZkZWE4Y2E3ZDU4YzhkNTM4MjgwNzJiOWYxNjFhNzM0ZDY6cDpUOk4" TargetMode="External"/><Relationship Id="rId6" Type="http://schemas.openxmlformats.org/officeDocument/2006/relationships/hyperlink" Target="https://url.avanan.click/v2/r01/___https:/www.vertex42.com/ExcelTemplates/excel-gantt-chart.html___.YXAzOmZvcmVmcm9udDphOm86NDQ4NzE4NTU5MmRhMGJhYmU5MWY3NGU5NGNiN2EzNTY6Nzo3ZTM2OjhmMTQ4YWM5Zjc2ODA2OGQxMGI1MmYxMjY3YmM4ZjZkZWE4Y2E3ZDU4YzhkNTM4MjgwNzJiOWYxNjFhNzM0ZDY6cDpUOk4" TargetMode="External"/><Relationship Id="rId11" Type="http://schemas.openxmlformats.org/officeDocument/2006/relationships/hyperlink" Target="https://url.avanan.click/v2/r01/___https:/www.vertex42.com/ExcelTemplates/excel-gantt-chart.html___.YXAzOmZvcmVmcm9udDphOm86NDQ4NzE4NTU5MmRhMGJhYmU5MWY3NGU5NGNiN2EzNTY6Nzo3ZTM2OjhmMTQ4YWM5Zjc2ODA2OGQxMGI1MmYxMjY3YmM4ZjZkZWE4Y2E3ZDU4YzhkNTM4MjgwNzJiOWYxNjFhNzM0ZDY6cDpUOk4" TargetMode="External"/><Relationship Id="rId5" Type="http://schemas.openxmlformats.org/officeDocument/2006/relationships/hyperlink" Target="https://url.avanan.click/v2/r01/___https:/www.vertex42.com/ExcelTemplates/excel-gantt-chart.html___.YXAzOmZvcmVmcm9udDphOm86NDQ4NzE4NTU5MmRhMGJhYmU5MWY3NGU5NGNiN2EzNTY6Nzo3ZTM2OjhmMTQ4YWM5Zjc2ODA2OGQxMGI1MmYxMjY3YmM4ZjZkZWE4Y2E3ZDU4YzhkNTM4MjgwNzJiOWYxNjFhNzM0ZDY6cDpUOk4" TargetMode="External"/><Relationship Id="rId15" Type="http://schemas.openxmlformats.org/officeDocument/2006/relationships/hyperlink" Target="https://url.avanan.click/v2/r01/___https:/www.vertex42.com/ExcelTemplates/excel-gantt-chart.html___.YXAzOmZvcmVmcm9udDphOm86NDQ4NzE4NTU5MmRhMGJhYmU5MWY3NGU5NGNiN2EzNTY6Nzo3ZTM2OjhmMTQ4YWM5Zjc2ODA2OGQxMGI1MmYxMjY3YmM4ZjZkZWE4Y2E3ZDU4YzhkNTM4MjgwNzJiOWYxNjFhNzM0ZDY6cDpUOk4" TargetMode="External"/><Relationship Id="rId10" Type="http://schemas.openxmlformats.org/officeDocument/2006/relationships/hyperlink" Target="https://url.avanan.click/v2/r01/___https:/www.vertex42.com/ExcelTemplates/excel-gantt-chart.html___.YXAzOmZvcmVmcm9udDphOm86NDQ4NzE4NTU5MmRhMGJhYmU5MWY3NGU5NGNiN2EzNTY6Nzo3ZTM2OjhmMTQ4YWM5Zjc2ODA2OGQxMGI1MmYxMjY3YmM4ZjZkZWE4Y2E3ZDU4YzhkNTM4MjgwNzJiOWYxNjFhNzM0ZDY6cDpUOk4" TargetMode="External"/><Relationship Id="rId4" Type="http://schemas.openxmlformats.org/officeDocument/2006/relationships/hyperlink" Target="https://url.avanan.click/v2/r01/___https:/www.vertex42.com/ExcelTemplates/excel-gantt-chart.html___.YXAzOmZvcmVmcm9udDphOm86NDQ4NzE4NTU5MmRhMGJhYmU5MWY3NGU5NGNiN2EzNTY6Nzo3ZTM2OjhmMTQ4YWM5Zjc2ODA2OGQxMGI1MmYxMjY3YmM4ZjZkZWE4Y2E3ZDU4YzhkNTM4MjgwNzJiOWYxNjFhNzM0ZDY6cDpUOk4" TargetMode="External"/><Relationship Id="rId9" Type="http://schemas.openxmlformats.org/officeDocument/2006/relationships/hyperlink" Target="https://url.avanan.click/v2/r01/___https:/www.vertex42.com/ExcelTemplates/excel-gantt-chart.html___.YXAzOmZvcmVmcm9udDphOm86NDQ4NzE4NTU5MmRhMGJhYmU5MWY3NGU5NGNiN2EzNTY6Nzo3ZTM2OjhmMTQ4YWM5Zjc2ODA2OGQxMGI1MmYxMjY3YmM4ZjZkZWE4Y2E3ZDU4YzhkNTM4MjgwNzJiOWYxNjFhNzM0ZDY6cDpUOk4" TargetMode="External"/><Relationship Id="rId14" Type="http://schemas.openxmlformats.org/officeDocument/2006/relationships/hyperlink" Target="https://url.avanan.click/v2/r01/___https:/www.vertex42.com/ExcelTemplates/excel-gantt-chart.html___.YXAzOmZvcmVmcm9udDphOm86NDQ4NzE4NTU5MmRhMGJhYmU5MWY3NGU5NGNiN2EzNTY6Nzo3ZTM2OjhmMTQ4YWM5Zjc2ODA2OGQxMGI1MmYxMjY3YmM4ZjZkZWE4Y2E3ZDU4YzhkNTM4MjgwNzJiOWYxNjFhNzM0ZDY6cDpUOk4"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url.avanan.click/v2/r01/___https:/excel.uservoice.com/forums/304921-excel-for-windows-desktop-application/suggestions/19676413-make-paste-and-merge-conditional-formatting-the___.YXAzOmZvcmVmcm9udDphOm86NDQ4NzE4NTU5MmRhMGJhYmU5MWY3NGU5NGNiN2EzNTY6NzphYWE2OmY2N2U3OWM2NWNmYzIyY2VhNzg0Mjk2MmIwM2QyNWU3MzRkNWFiNzJmZGU3Zjk3ZGUzYzc0ZmFmZTQzYmQxOWY6cDpUOk4" TargetMode="External"/><Relationship Id="rId7" Type="http://schemas.openxmlformats.org/officeDocument/2006/relationships/comments" Target="../comments1.xml"/><Relationship Id="rId2" Type="http://schemas.openxmlformats.org/officeDocument/2006/relationships/hyperlink" Target="https://url.avanan.click/v2/r01/___https:/www.vertex42.com/ExcelTemplates/excel-gantt-chart.html___.YXAzOmZvcmVmcm9udDphOm86NDQ4NzE4NTU5MmRhMGJhYmU5MWY3NGU5NGNiN2EzNTY6NzpkZjFjOjVlMThhYTU5YjI5OWRmYjQ0YWQ3Y2ZlMDQ2ZmFlNmJiYzA4NWZlNzRiNDg5OWU0ZDgzZWMyNzNiNjMwYjQ3Nzk6cDpUOk4" TargetMode="External"/><Relationship Id="rId1" Type="http://schemas.openxmlformats.org/officeDocument/2006/relationships/hyperlink" Target="https://url.avanan.click/v2/r01/___https:/www.vertex42.com/Links/go.php?urlid=GanttChartPro___.YXAzOmZvcmVmcm9udDphOm86NDQ4NzE4NTU5MmRhMGJhYmU5MWY3NGU5NGNiN2EzNTY6Nzo5YjM2OjhhZGFiODlmMDk2YTA5ZTg5NGIxNTBlNDE1MWI2ZWExODYwM2JkOTg5MWQ0MjRhN2U5ZjExOWYyZmI3ODRiOTk6cDpUOk4" TargetMode="External"/><Relationship Id="rId6" Type="http://schemas.openxmlformats.org/officeDocument/2006/relationships/vmlDrawing" Target="../drawings/vmlDrawing1.vm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url.avanan.click/v2/r01/___https:/www.vertex42.com/licensing/EULA_privateuse.html___.YXAzOmZvcmVmcm9udDphOm86NDQ4NzE4NTU5MmRhMGJhYmU5MWY3NGU5NGNiN2EzNTY6NzplNjdiOjNhYjkxMzM1ZTdmZDZhZTE3NTkzNmJmZDdlYWI2OGUzYWVjMzU2NjBiNWEyNGExNjY1NzJhZjJkMDI5ZDVhNmY6cDpUOk4" TargetMode="External"/><Relationship Id="rId1" Type="http://schemas.openxmlformats.org/officeDocument/2006/relationships/hyperlink" Target="https://url.avanan.click/v2/r01/___https:/www.vertex42.com/ExcelTemplates/excel-gantt-chart.html___.YXAzOmZvcmVmcm9udDphOm86NDQ4NzE4NTU5MmRhMGJhYmU5MWY3NGU5NGNiN2EzNTY6Nzo4MWVjOjc3MTdjYmRhMzJhODBiOTNjNTQ2YmY4MzZlYWZkNGNjNzUxNzFiNjhjNGRhMDViZDc2MGEwZDJjMWMwOTY5Y2U6cDpUOk4"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B5BDC-BB3B-412D-A3C8-3166844B5B59}">
  <sheetPr>
    <pageSetUpPr fitToPage="1"/>
  </sheetPr>
  <dimension ref="A1:BF100"/>
  <sheetViews>
    <sheetView showGridLines="0" tabSelected="1" topLeftCell="A2" zoomScale="85" zoomScaleNormal="85" workbookViewId="0">
      <pane xSplit="19" ySplit="10" topLeftCell="Y24" activePane="bottomRight" state="frozen"/>
      <selection activeCell="A2" sqref="A2"/>
      <selection pane="topRight" activeCell="T2" sqref="T2"/>
      <selection pane="bottomLeft" activeCell="A12" sqref="A12"/>
      <selection pane="bottomRight" activeCell="I37" sqref="I37:I38"/>
    </sheetView>
  </sheetViews>
  <sheetFormatPr defaultColWidth="9.140625" defaultRowHeight="12.75" outlineLevelRow="1" outlineLevelCol="1" x14ac:dyDescent="0.2"/>
  <cols>
    <col min="1" max="1" width="5.140625" customWidth="1"/>
    <col min="2" max="2" width="40.42578125" customWidth="1"/>
    <col min="3" max="3" width="9.28515625" customWidth="1"/>
    <col min="4" max="4" width="10.5703125" customWidth="1"/>
    <col min="5" max="5" width="3.5703125" hidden="1" customWidth="1" outlineLevel="1"/>
    <col min="6" max="6" width="11.140625" customWidth="1" collapsed="1"/>
    <col min="7" max="7" width="3.7109375" hidden="1" customWidth="1" outlineLevel="1"/>
    <col min="8" max="8" width="8.85546875" customWidth="1" collapsed="1"/>
    <col min="9" max="9" width="6.85546875" customWidth="1"/>
    <col min="10" max="10" width="1.85546875" customWidth="1"/>
    <col min="11" max="19" width="6.42578125" hidden="1" customWidth="1" outlineLevel="1"/>
    <col min="20" max="20" width="9.140625" style="109" customWidth="1" collapsed="1"/>
    <col min="21" max="22" width="11.140625" style="109" bestFit="1" customWidth="1"/>
    <col min="23" max="23" width="9.140625" style="109" customWidth="1"/>
    <col min="24" max="24" width="10.42578125" style="109" bestFit="1" customWidth="1"/>
    <col min="25" max="25" width="6.85546875" style="109" bestFit="1" customWidth="1"/>
    <col min="26" max="26" width="6.5703125" style="109" bestFit="1" customWidth="1"/>
    <col min="27" max="27" width="10.42578125" style="109" bestFit="1" customWidth="1"/>
    <col min="28" max="28" width="10.5703125" style="109" bestFit="1" customWidth="1"/>
    <col min="29" max="29" width="6" style="109" bestFit="1" customWidth="1"/>
    <col min="30" max="30" width="10.5703125" style="109" bestFit="1" customWidth="1"/>
    <col min="31" max="58" width="9.140625" style="109" customWidth="1"/>
  </cols>
  <sheetData>
    <row r="1" spans="1:58" s="66" customFormat="1" hidden="1" outlineLevel="1" x14ac:dyDescent="0.2">
      <c r="K1" s="67">
        <v>45292</v>
      </c>
      <c r="L1" s="67">
        <v>45323</v>
      </c>
      <c r="M1" s="67">
        <v>45352</v>
      </c>
      <c r="N1" s="67">
        <v>45383</v>
      </c>
      <c r="O1" s="67">
        <v>45413</v>
      </c>
      <c r="P1" s="67">
        <v>45444</v>
      </c>
      <c r="Q1" s="67">
        <v>45474</v>
      </c>
      <c r="R1" s="67">
        <v>45505</v>
      </c>
      <c r="S1" s="67">
        <v>45536</v>
      </c>
      <c r="T1" s="104">
        <v>45566</v>
      </c>
      <c r="U1" s="104">
        <v>45597</v>
      </c>
      <c r="V1" s="104">
        <v>45627</v>
      </c>
      <c r="W1" s="104">
        <v>45658</v>
      </c>
      <c r="X1" s="104">
        <v>45689</v>
      </c>
      <c r="Y1" s="104">
        <v>45717</v>
      </c>
      <c r="Z1" s="104">
        <v>45748</v>
      </c>
      <c r="AA1" s="104">
        <v>45778</v>
      </c>
      <c r="AB1" s="104">
        <v>45809</v>
      </c>
      <c r="AC1" s="104">
        <v>45839</v>
      </c>
      <c r="AD1" s="104">
        <v>45870</v>
      </c>
      <c r="AE1" s="104">
        <v>45901</v>
      </c>
      <c r="AF1" s="104">
        <v>45931</v>
      </c>
      <c r="AG1" s="104">
        <v>45962</v>
      </c>
      <c r="AH1" s="104">
        <v>45992</v>
      </c>
      <c r="AI1" s="104">
        <v>46023</v>
      </c>
      <c r="AJ1" s="104">
        <v>46054</v>
      </c>
      <c r="AK1" s="104">
        <v>46082</v>
      </c>
      <c r="AL1" s="104">
        <v>46113</v>
      </c>
      <c r="AM1" s="104">
        <v>46143</v>
      </c>
      <c r="AN1" s="104">
        <v>46174</v>
      </c>
      <c r="AO1" s="104">
        <v>46204</v>
      </c>
      <c r="AP1" s="104">
        <v>46235</v>
      </c>
      <c r="AQ1" s="104">
        <v>46266</v>
      </c>
      <c r="AR1" s="104">
        <v>46296</v>
      </c>
      <c r="AS1" s="104">
        <v>46327</v>
      </c>
      <c r="AT1" s="104">
        <v>46357</v>
      </c>
      <c r="AU1" s="104">
        <v>46388</v>
      </c>
      <c r="AV1" s="104">
        <v>46419</v>
      </c>
      <c r="AW1" s="104">
        <v>46447</v>
      </c>
      <c r="AX1" s="104">
        <v>46478</v>
      </c>
      <c r="AY1" s="104">
        <v>46508</v>
      </c>
      <c r="AZ1" s="104">
        <v>46539</v>
      </c>
      <c r="BA1" s="104">
        <v>46569</v>
      </c>
      <c r="BB1" s="104">
        <v>46600</v>
      </c>
      <c r="BC1" s="104">
        <v>46631</v>
      </c>
      <c r="BD1" s="104">
        <v>46661</v>
      </c>
      <c r="BE1" s="104">
        <v>46692</v>
      </c>
      <c r="BF1" s="104">
        <v>46722</v>
      </c>
    </row>
    <row r="2" spans="1:58" ht="30" customHeight="1" collapsed="1" x14ac:dyDescent="0.2">
      <c r="A2" s="33"/>
      <c r="B2" s="98" t="s">
        <v>159</v>
      </c>
      <c r="C2" s="98"/>
      <c r="D2" s="19"/>
      <c r="E2" s="19"/>
      <c r="F2" s="19"/>
      <c r="G2" s="19"/>
      <c r="K2" s="59"/>
      <c r="L2" s="59"/>
      <c r="M2" s="59"/>
      <c r="N2" s="59"/>
      <c r="O2" s="59"/>
      <c r="P2" s="59"/>
      <c r="Q2" s="59"/>
      <c r="R2" s="59"/>
      <c r="S2" s="59"/>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row>
    <row r="3" spans="1:58" ht="14.1" customHeight="1" x14ac:dyDescent="0.2">
      <c r="A3" s="33"/>
      <c r="B3" s="91"/>
      <c r="C3" s="91"/>
      <c r="D3" s="19"/>
      <c r="E3" s="19"/>
      <c r="F3" s="19"/>
      <c r="G3" s="19"/>
      <c r="K3" s="59"/>
      <c r="L3" s="59"/>
      <c r="M3" s="59"/>
      <c r="N3" s="59"/>
      <c r="O3" s="59"/>
      <c r="P3" s="59"/>
      <c r="Q3" s="59"/>
      <c r="R3" s="59"/>
      <c r="S3" s="59"/>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row>
    <row r="4" spans="1:58" x14ac:dyDescent="0.2">
      <c r="B4" s="73" t="s">
        <v>116</v>
      </c>
      <c r="C4" s="168"/>
      <c r="D4" s="74">
        <f ca="1">TODAY()</f>
        <v>46105</v>
      </c>
      <c r="I4" s="1"/>
      <c r="K4" s="59"/>
      <c r="L4" s="59"/>
      <c r="M4" s="59"/>
      <c r="N4" s="59"/>
      <c r="O4" s="59"/>
      <c r="P4" s="59"/>
      <c r="Q4" s="59"/>
      <c r="R4" s="59"/>
      <c r="S4" s="59"/>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row>
    <row r="5" spans="1:58" outlineLevel="1" x14ac:dyDescent="0.2">
      <c r="B5" s="79" t="s">
        <v>116</v>
      </c>
      <c r="C5" s="79"/>
      <c r="D5" s="75">
        <f ca="1">VLOOKUP($D4,'Period Lookup'!$B$14:$C$49,2)</f>
        <v>27</v>
      </c>
      <c r="I5" s="1"/>
      <c r="K5" s="59"/>
      <c r="L5" s="59"/>
      <c r="M5" s="59"/>
      <c r="N5" s="59"/>
      <c r="O5" s="59"/>
      <c r="P5" s="59"/>
      <c r="Q5" s="59"/>
      <c r="R5" s="59"/>
      <c r="S5" s="59"/>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row>
    <row r="6" spans="1:58" ht="14.25" x14ac:dyDescent="0.2">
      <c r="A6" s="21"/>
      <c r="B6" s="154" t="s">
        <v>160</v>
      </c>
      <c r="C6" s="154"/>
      <c r="F6" s="191" t="s">
        <v>165</v>
      </c>
      <c r="G6" s="20"/>
      <c r="I6" s="1"/>
      <c r="K6" s="59"/>
      <c r="L6" s="59"/>
      <c r="M6" s="59"/>
      <c r="N6" s="59"/>
      <c r="O6" s="59"/>
      <c r="P6" s="59"/>
      <c r="Q6" s="59"/>
      <c r="R6" s="59"/>
      <c r="S6" s="59"/>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row>
    <row r="7" spans="1:58" ht="15" thickBot="1" x14ac:dyDescent="0.25">
      <c r="A7" s="21"/>
      <c r="B7" s="155" t="s">
        <v>161</v>
      </c>
      <c r="C7" s="155"/>
      <c r="F7" s="20"/>
      <c r="G7" s="20"/>
      <c r="I7" s="1"/>
      <c r="K7" s="59"/>
      <c r="L7" s="59"/>
      <c r="M7" s="59"/>
      <c r="N7" s="59"/>
      <c r="O7" s="59"/>
      <c r="P7" s="59"/>
      <c r="Q7" s="59"/>
      <c r="R7" s="59"/>
      <c r="S7" s="59"/>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row>
    <row r="8" spans="1:58" ht="17.25" customHeight="1" x14ac:dyDescent="0.2">
      <c r="A8" s="20"/>
      <c r="B8" s="156" t="s">
        <v>164</v>
      </c>
      <c r="C8" s="156"/>
      <c r="D8" s="85"/>
      <c r="F8" s="20"/>
      <c r="G8" s="85"/>
      <c r="H8" s="29"/>
      <c r="I8" s="1"/>
      <c r="J8" s="20"/>
      <c r="K8" s="208" t="s">
        <v>155</v>
      </c>
      <c r="L8" s="209"/>
      <c r="M8" s="209"/>
      <c r="N8" s="210" t="s">
        <v>156</v>
      </c>
      <c r="O8" s="209"/>
      <c r="P8" s="209"/>
      <c r="Q8" s="210" t="s">
        <v>157</v>
      </c>
      <c r="R8" s="209"/>
      <c r="S8" s="209"/>
      <c r="T8" s="210" t="s">
        <v>158</v>
      </c>
      <c r="U8" s="209"/>
      <c r="V8" s="211"/>
      <c r="W8" s="208" t="s">
        <v>88</v>
      </c>
      <c r="X8" s="209"/>
      <c r="Y8" s="209"/>
      <c r="Z8" s="210" t="s">
        <v>92</v>
      </c>
      <c r="AA8" s="209"/>
      <c r="AB8" s="209"/>
      <c r="AC8" s="210" t="s">
        <v>96</v>
      </c>
      <c r="AD8" s="209"/>
      <c r="AE8" s="209"/>
      <c r="AF8" s="210" t="s">
        <v>100</v>
      </c>
      <c r="AG8" s="209"/>
      <c r="AH8" s="211"/>
      <c r="AI8" s="208" t="s">
        <v>104</v>
      </c>
      <c r="AJ8" s="209"/>
      <c r="AK8" s="209"/>
      <c r="AL8" s="210" t="s">
        <v>105</v>
      </c>
      <c r="AM8" s="209"/>
      <c r="AN8" s="209"/>
      <c r="AO8" s="210" t="s">
        <v>106</v>
      </c>
      <c r="AP8" s="209"/>
      <c r="AQ8" s="209"/>
      <c r="AR8" s="210" t="s">
        <v>107</v>
      </c>
      <c r="AS8" s="209"/>
      <c r="AT8" s="211"/>
      <c r="AU8" s="208" t="s">
        <v>108</v>
      </c>
      <c r="AV8" s="209"/>
      <c r="AW8" s="209"/>
      <c r="AX8" s="210" t="s">
        <v>109</v>
      </c>
      <c r="AY8" s="209"/>
      <c r="AZ8" s="209"/>
      <c r="BA8" s="210" t="s">
        <v>110</v>
      </c>
      <c r="BB8" s="209"/>
      <c r="BC8" s="209"/>
      <c r="BD8" s="210" t="s">
        <v>111</v>
      </c>
      <c r="BE8" s="209"/>
      <c r="BF8" s="211"/>
    </row>
    <row r="9" spans="1:58" s="79" customFormat="1" ht="24.75" thickBot="1" x14ac:dyDescent="0.25">
      <c r="A9" s="32"/>
      <c r="B9" s="32" t="s">
        <v>0</v>
      </c>
      <c r="C9" s="169"/>
      <c r="D9" s="80" t="s">
        <v>166</v>
      </c>
      <c r="E9" s="81"/>
      <c r="F9" s="81" t="s">
        <v>167</v>
      </c>
      <c r="G9" s="81"/>
      <c r="H9" s="90" t="s">
        <v>112</v>
      </c>
      <c r="I9" s="86" t="s">
        <v>1</v>
      </c>
      <c r="J9" s="75"/>
      <c r="K9" s="93" t="s">
        <v>89</v>
      </c>
      <c r="L9" s="94" t="s">
        <v>90</v>
      </c>
      <c r="M9" s="94" t="s">
        <v>91</v>
      </c>
      <c r="N9" s="95" t="s">
        <v>93</v>
      </c>
      <c r="O9" s="94" t="s">
        <v>94</v>
      </c>
      <c r="P9" s="94" t="s">
        <v>95</v>
      </c>
      <c r="Q9" s="95" t="s">
        <v>97</v>
      </c>
      <c r="R9" s="94" t="s">
        <v>98</v>
      </c>
      <c r="S9" s="94" t="s">
        <v>99</v>
      </c>
      <c r="T9" s="95" t="s">
        <v>101</v>
      </c>
      <c r="U9" s="94" t="s">
        <v>102</v>
      </c>
      <c r="V9" s="96" t="s">
        <v>103</v>
      </c>
      <c r="W9" s="93" t="s">
        <v>89</v>
      </c>
      <c r="X9" s="94" t="s">
        <v>90</v>
      </c>
      <c r="Y9" s="94" t="s">
        <v>91</v>
      </c>
      <c r="Z9" s="95" t="s">
        <v>93</v>
      </c>
      <c r="AA9" s="94" t="s">
        <v>94</v>
      </c>
      <c r="AB9" s="94" t="s">
        <v>95</v>
      </c>
      <c r="AC9" s="95" t="s">
        <v>97</v>
      </c>
      <c r="AD9" s="94" t="s">
        <v>98</v>
      </c>
      <c r="AE9" s="94" t="s">
        <v>99</v>
      </c>
      <c r="AF9" s="95" t="s">
        <v>101</v>
      </c>
      <c r="AG9" s="94" t="s">
        <v>102</v>
      </c>
      <c r="AH9" s="96" t="s">
        <v>103</v>
      </c>
      <c r="AI9" s="93" t="s">
        <v>89</v>
      </c>
      <c r="AJ9" s="94" t="s">
        <v>90</v>
      </c>
      <c r="AK9" s="94" t="s">
        <v>91</v>
      </c>
      <c r="AL9" s="95" t="s">
        <v>93</v>
      </c>
      <c r="AM9" s="94" t="s">
        <v>94</v>
      </c>
      <c r="AN9" s="94" t="s">
        <v>95</v>
      </c>
      <c r="AO9" s="95" t="s">
        <v>97</v>
      </c>
      <c r="AP9" s="94" t="s">
        <v>98</v>
      </c>
      <c r="AQ9" s="94" t="s">
        <v>99</v>
      </c>
      <c r="AR9" s="95" t="s">
        <v>101</v>
      </c>
      <c r="AS9" s="94" t="s">
        <v>102</v>
      </c>
      <c r="AT9" s="96" t="s">
        <v>103</v>
      </c>
      <c r="AU9" s="93" t="s">
        <v>89</v>
      </c>
      <c r="AV9" s="94" t="s">
        <v>90</v>
      </c>
      <c r="AW9" s="94" t="s">
        <v>91</v>
      </c>
      <c r="AX9" s="95" t="s">
        <v>93</v>
      </c>
      <c r="AY9" s="94" t="s">
        <v>94</v>
      </c>
      <c r="AZ9" s="94" t="s">
        <v>95</v>
      </c>
      <c r="BA9" s="95" t="s">
        <v>97</v>
      </c>
      <c r="BB9" s="94" t="s">
        <v>98</v>
      </c>
      <c r="BC9" s="94" t="s">
        <v>99</v>
      </c>
      <c r="BD9" s="95" t="s">
        <v>101</v>
      </c>
      <c r="BE9" s="94" t="s">
        <v>102</v>
      </c>
      <c r="BF9" s="96" t="s">
        <v>103</v>
      </c>
    </row>
    <row r="10" spans="1:58" ht="13.5" hidden="1" outlineLevel="1" thickBot="1" x14ac:dyDescent="0.25">
      <c r="J10" s="140"/>
      <c r="K10" s="60">
        <v>1</v>
      </c>
      <c r="L10" s="61">
        <v>2</v>
      </c>
      <c r="M10" s="61">
        <v>3</v>
      </c>
      <c r="N10" s="62">
        <v>4</v>
      </c>
      <c r="O10" s="61">
        <v>5</v>
      </c>
      <c r="P10" s="61">
        <v>6</v>
      </c>
      <c r="Q10" s="62">
        <v>7</v>
      </c>
      <c r="R10" s="61">
        <v>8</v>
      </c>
      <c r="S10" s="61">
        <v>9</v>
      </c>
      <c r="T10" s="62">
        <v>10</v>
      </c>
      <c r="U10" s="61">
        <v>11</v>
      </c>
      <c r="V10" s="64">
        <v>12</v>
      </c>
      <c r="W10" s="60">
        <f>V10+1</f>
        <v>13</v>
      </c>
      <c r="X10" s="61">
        <f t="shared" ref="X10:BF10" si="0">W10+1</f>
        <v>14</v>
      </c>
      <c r="Y10" s="61">
        <f t="shared" si="0"/>
        <v>15</v>
      </c>
      <c r="Z10" s="62">
        <f t="shared" si="0"/>
        <v>16</v>
      </c>
      <c r="AA10" s="61">
        <f t="shared" si="0"/>
        <v>17</v>
      </c>
      <c r="AB10" s="61">
        <f t="shared" si="0"/>
        <v>18</v>
      </c>
      <c r="AC10" s="62">
        <f t="shared" si="0"/>
        <v>19</v>
      </c>
      <c r="AD10" s="61">
        <f t="shared" si="0"/>
        <v>20</v>
      </c>
      <c r="AE10" s="61">
        <f t="shared" si="0"/>
        <v>21</v>
      </c>
      <c r="AF10" s="62">
        <f t="shared" si="0"/>
        <v>22</v>
      </c>
      <c r="AG10" s="61">
        <f t="shared" si="0"/>
        <v>23</v>
      </c>
      <c r="AH10" s="64">
        <f t="shared" si="0"/>
        <v>24</v>
      </c>
      <c r="AI10" s="60">
        <f t="shared" si="0"/>
        <v>25</v>
      </c>
      <c r="AJ10" s="61">
        <f t="shared" si="0"/>
        <v>26</v>
      </c>
      <c r="AK10" s="61">
        <f t="shared" si="0"/>
        <v>27</v>
      </c>
      <c r="AL10" s="62">
        <f t="shared" si="0"/>
        <v>28</v>
      </c>
      <c r="AM10" s="61">
        <f t="shared" si="0"/>
        <v>29</v>
      </c>
      <c r="AN10" s="61">
        <f t="shared" si="0"/>
        <v>30</v>
      </c>
      <c r="AO10" s="62">
        <f t="shared" si="0"/>
        <v>31</v>
      </c>
      <c r="AP10" s="61">
        <f t="shared" si="0"/>
        <v>32</v>
      </c>
      <c r="AQ10" s="61">
        <f t="shared" si="0"/>
        <v>33</v>
      </c>
      <c r="AR10" s="62">
        <f t="shared" si="0"/>
        <v>34</v>
      </c>
      <c r="AS10" s="61">
        <f t="shared" si="0"/>
        <v>35</v>
      </c>
      <c r="AT10" s="63">
        <f t="shared" si="0"/>
        <v>36</v>
      </c>
      <c r="AU10" s="60">
        <f t="shared" si="0"/>
        <v>37</v>
      </c>
      <c r="AV10" s="61">
        <f t="shared" si="0"/>
        <v>38</v>
      </c>
      <c r="AW10" s="61">
        <f t="shared" si="0"/>
        <v>39</v>
      </c>
      <c r="AX10" s="62">
        <f t="shared" si="0"/>
        <v>40</v>
      </c>
      <c r="AY10" s="61">
        <f t="shared" si="0"/>
        <v>41</v>
      </c>
      <c r="AZ10" s="61">
        <f t="shared" si="0"/>
        <v>42</v>
      </c>
      <c r="BA10" s="62">
        <f t="shared" si="0"/>
        <v>43</v>
      </c>
      <c r="BB10" s="61">
        <f t="shared" si="0"/>
        <v>44</v>
      </c>
      <c r="BC10" s="61">
        <f t="shared" si="0"/>
        <v>45</v>
      </c>
      <c r="BD10" s="62">
        <f t="shared" si="0"/>
        <v>46</v>
      </c>
      <c r="BE10" s="61">
        <f t="shared" si="0"/>
        <v>47</v>
      </c>
      <c r="BF10" s="63">
        <f t="shared" si="0"/>
        <v>48</v>
      </c>
    </row>
    <row r="11" spans="1:58" s="189" customFormat="1" ht="26.25" collapsed="1" x14ac:dyDescent="0.2">
      <c r="A11" s="141" t="str">
        <f>IF(ISERROR(VALUE(SUBSTITUTE(prevWBS,".",""))),"1",IF(ISERROR(FIND("`",SUBSTITUTE(prevWBS,".","`",1))),TEXT(VALUE(prevWBS)+1,"#"),TEXT(VALUE(LEFT(prevWBS,FIND("`",SUBSTITUTE(prevWBS,".","`",1))-1))+1,"#")))</f>
        <v>1</v>
      </c>
      <c r="B11" s="142" t="s">
        <v>123</v>
      </c>
      <c r="C11" s="142"/>
      <c r="D11" s="145"/>
      <c r="E11" s="145"/>
      <c r="F11" s="145"/>
      <c r="G11" s="145"/>
      <c r="H11" s="179"/>
      <c r="I11" s="180"/>
      <c r="J11" s="149"/>
      <c r="K11" s="181"/>
      <c r="L11" s="181"/>
      <c r="M11" s="181"/>
      <c r="N11" s="181"/>
      <c r="O11" s="181"/>
      <c r="P11" s="181"/>
      <c r="Q11" s="181"/>
      <c r="R11" s="181"/>
      <c r="S11" s="181"/>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c r="AR11" s="182"/>
      <c r="AS11" s="182"/>
      <c r="AT11" s="182"/>
      <c r="AU11" s="182"/>
      <c r="AV11" s="182"/>
      <c r="AW11" s="182"/>
      <c r="AX11" s="182"/>
      <c r="AY11" s="182"/>
      <c r="AZ11" s="182"/>
      <c r="BA11" s="182"/>
      <c r="BB11" s="182"/>
      <c r="BC11" s="182"/>
      <c r="BD11" s="182"/>
      <c r="BE11" s="182"/>
      <c r="BF11" s="182"/>
    </row>
    <row r="12" spans="1:58" s="139" customFormat="1" ht="18" x14ac:dyDescent="0.2">
      <c r="A12" s="212">
        <v>1.1000000000000001</v>
      </c>
      <c r="B12" s="213" t="s">
        <v>117</v>
      </c>
      <c r="C12" s="174" t="s">
        <v>160</v>
      </c>
      <c r="D12" s="171">
        <v>45597</v>
      </c>
      <c r="E12" s="170">
        <f>IFERROR(VLOOKUP(D12,'Period Lookup'!$B$2:$C$49,2,FALSE),"-")</f>
        <v>11</v>
      </c>
      <c r="F12" s="171">
        <v>45597</v>
      </c>
      <c r="G12" s="170">
        <f>IFERROR(VLOOKUP(F12,'Period Lookup'!$B$2:$C$49,2,FALSE),"-")</f>
        <v>11</v>
      </c>
      <c r="H12" s="172">
        <f>IFERROR(VLOOKUP(F12,'Period Lookup'!$B:$C,2,FALSE)-VLOOKUP('GanttChart - V4'!D12,'Period Lookup'!$B:$C,2,FALSE)+1,"-")</f>
        <v>1</v>
      </c>
      <c r="I12" s="196">
        <f ca="1">IFERROR(IF(G13&lt;$D$5,100%,($D$5-E13)/(G13-E13)),"-")</f>
        <v>1</v>
      </c>
      <c r="J12" s="138"/>
      <c r="K12" s="123"/>
      <c r="L12" s="123"/>
      <c r="M12" s="123"/>
      <c r="N12" s="123"/>
      <c r="O12" s="123"/>
      <c r="P12" s="123"/>
      <c r="Q12" s="123"/>
      <c r="R12" s="123"/>
      <c r="S12" s="123"/>
      <c r="T12" s="124"/>
      <c r="U12" s="125"/>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row>
    <row r="13" spans="1:58" s="136" customFormat="1" ht="18" x14ac:dyDescent="0.2">
      <c r="A13" s="193"/>
      <c r="B13" s="206"/>
      <c r="C13" s="173" t="s">
        <v>161</v>
      </c>
      <c r="D13" s="134">
        <v>45597</v>
      </c>
      <c r="E13" s="163">
        <f>IFERROR(VLOOKUP(D13,'Period Lookup'!$B$2:$C$49,2,FALSE),"-")</f>
        <v>11</v>
      </c>
      <c r="F13" s="134">
        <v>45597</v>
      </c>
      <c r="G13" s="163">
        <f>IFERROR(VLOOKUP(F13,'Period Lookup'!$B$2:$C$49,2,FALSE),"-")</f>
        <v>11</v>
      </c>
      <c r="H13" s="133">
        <f>IFERROR(VLOOKUP(F13,'Period Lookup'!$B:$C,2,FALSE)-VLOOKUP('GanttChart - V4'!D13,'Period Lookup'!$B:$C,2,FALSE)+1,"-")</f>
        <v>1</v>
      </c>
      <c r="I13" s="197"/>
      <c r="J13" s="135"/>
      <c r="K13" s="127"/>
      <c r="L13" s="127"/>
      <c r="M13" s="127"/>
      <c r="N13" s="127"/>
      <c r="O13" s="127"/>
      <c r="P13" s="127"/>
      <c r="Q13" s="127"/>
      <c r="R13" s="127"/>
      <c r="S13" s="127"/>
      <c r="T13" s="128"/>
      <c r="U13" s="129">
        <v>45626</v>
      </c>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row>
    <row r="14" spans="1:58" s="139" customFormat="1" ht="23.1" customHeight="1" x14ac:dyDescent="0.2">
      <c r="A14" s="192">
        <v>1.2</v>
      </c>
      <c r="B14" s="207" t="s">
        <v>118</v>
      </c>
      <c r="C14" s="174" t="s">
        <v>160</v>
      </c>
      <c r="D14" s="164">
        <v>45597</v>
      </c>
      <c r="E14" s="165">
        <f>IFERROR(VLOOKUP(D14,'Period Lookup'!$B$2:$C$49,2,FALSE),"-")</f>
        <v>11</v>
      </c>
      <c r="F14" s="164">
        <v>45627</v>
      </c>
      <c r="G14" s="165">
        <f>IFERROR(VLOOKUP(F14,'Period Lookup'!$B$2:$C$49,2,FALSE),"-")</f>
        <v>12</v>
      </c>
      <c r="H14" s="166">
        <f>IFERROR(VLOOKUP(F14,'Period Lookup'!$B:$C,2,FALSE)-VLOOKUP('GanttChart - V4'!D14,'Period Lookup'!$B:$C,2,FALSE)+1,"-")</f>
        <v>2</v>
      </c>
      <c r="I14" s="196">
        <f ca="1">IFERROR(IF(G15&lt;$D$5,100%,($D$5-E15)/(G15-E15)),"-")</f>
        <v>1</v>
      </c>
      <c r="J14" s="138"/>
      <c r="K14" s="123"/>
      <c r="L14" s="123"/>
      <c r="M14" s="123"/>
      <c r="N14" s="123"/>
      <c r="O14" s="123"/>
      <c r="P14" s="123"/>
      <c r="Q14" s="123"/>
      <c r="R14" s="123"/>
      <c r="S14" s="123"/>
      <c r="T14" s="124"/>
      <c r="U14" s="125"/>
      <c r="V14" s="126"/>
      <c r="W14" s="126"/>
      <c r="X14" s="126"/>
      <c r="Y14" s="126"/>
      <c r="Z14" s="126"/>
      <c r="AA14" s="151"/>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row>
    <row r="15" spans="1:58" s="136" customFormat="1" ht="18" x14ac:dyDescent="0.2">
      <c r="A15" s="193"/>
      <c r="B15" s="206"/>
      <c r="C15" s="173" t="s">
        <v>161</v>
      </c>
      <c r="D15" s="134">
        <v>45597</v>
      </c>
      <c r="E15" s="163">
        <f>IFERROR(VLOOKUP(D15,'Period Lookup'!$B$2:$C$49,2,FALSE),"-")</f>
        <v>11</v>
      </c>
      <c r="F15" s="134">
        <v>45778</v>
      </c>
      <c r="G15" s="163">
        <f>IFERROR(VLOOKUP(F15,'Period Lookup'!$B$2:$C$49,2,FALSE),"-")</f>
        <v>17</v>
      </c>
      <c r="H15" s="133">
        <f>IFERROR(VLOOKUP(F15,'Period Lookup'!$B:$C,2,FALSE)-VLOOKUP('GanttChart - V4'!D15,'Period Lookup'!$B:$C,2,FALSE)+1,"-")</f>
        <v>7</v>
      </c>
      <c r="I15" s="197"/>
      <c r="J15" s="135"/>
      <c r="K15" s="127"/>
      <c r="L15" s="127"/>
      <c r="M15" s="127"/>
      <c r="N15" s="127"/>
      <c r="O15" s="127"/>
      <c r="P15" s="127"/>
      <c r="Q15" s="127"/>
      <c r="R15" s="127"/>
      <c r="S15" s="127"/>
      <c r="T15" s="128"/>
      <c r="U15" s="129"/>
      <c r="V15" s="130"/>
      <c r="W15" s="130"/>
      <c r="X15" s="130"/>
      <c r="Y15" s="130"/>
      <c r="Z15" s="130"/>
      <c r="AA15" s="152">
        <v>45792</v>
      </c>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row>
    <row r="16" spans="1:58" s="132" customFormat="1" ht="18" x14ac:dyDescent="0.2">
      <c r="A16" s="204">
        <v>1.3</v>
      </c>
      <c r="B16" s="205" t="s">
        <v>119</v>
      </c>
      <c r="C16" s="174" t="s">
        <v>160</v>
      </c>
      <c r="D16" s="164">
        <v>45627</v>
      </c>
      <c r="E16" s="165">
        <f>IFERROR(VLOOKUP(D16,'Period Lookup'!$B$2:$C$49,2,FALSE),"-")</f>
        <v>12</v>
      </c>
      <c r="F16" s="164">
        <v>45627</v>
      </c>
      <c r="G16" s="165">
        <f>IFERROR(VLOOKUP(F16,'Period Lookup'!$B$2:$C$49,2,FALSE),"-")</f>
        <v>12</v>
      </c>
      <c r="H16" s="166">
        <f>IFERROR(VLOOKUP(F16,'Period Lookup'!$B:$C,2,FALSE)-VLOOKUP('GanttChart - V4'!D16,'Period Lookup'!$B:$C,2,FALSE)+1,"-")</f>
        <v>1</v>
      </c>
      <c r="I16" s="199">
        <f ca="1">IFERROR(IF(G17&lt;$D$5,100%,($D$5-E17)/(G17-E17)),"-")</f>
        <v>1</v>
      </c>
      <c r="J16" s="131"/>
      <c r="K16" s="118"/>
      <c r="L16" s="118"/>
      <c r="M16" s="118"/>
      <c r="N16" s="118"/>
      <c r="O16" s="118"/>
      <c r="P16" s="118"/>
      <c r="Q16" s="118"/>
      <c r="R16" s="118"/>
      <c r="S16" s="118"/>
      <c r="T16" s="119"/>
      <c r="U16" s="120"/>
      <c r="V16" s="150"/>
      <c r="W16" s="121"/>
      <c r="X16" s="121"/>
      <c r="Y16" s="121"/>
      <c r="Z16" s="121"/>
      <c r="AA16" s="122"/>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row>
    <row r="17" spans="1:58" s="136" customFormat="1" ht="18" x14ac:dyDescent="0.2">
      <c r="A17" s="193"/>
      <c r="B17" s="206"/>
      <c r="C17" s="173" t="s">
        <v>161</v>
      </c>
      <c r="D17" s="134">
        <v>45627</v>
      </c>
      <c r="E17" s="163">
        <f>IFERROR(VLOOKUP(D17,'Period Lookup'!$B$2:$C$49,2,FALSE),"-")</f>
        <v>12</v>
      </c>
      <c r="F17" s="134">
        <v>45627</v>
      </c>
      <c r="G17" s="163">
        <f>IFERROR(VLOOKUP(F17,'Period Lookup'!$B$2:$C$49,2,FALSE),"-")</f>
        <v>12</v>
      </c>
      <c r="H17" s="133">
        <f>IFERROR(VLOOKUP(F17,'Period Lookup'!$B:$C,2,FALSE)-VLOOKUP('GanttChart - V4'!D17,'Period Lookup'!$B:$C,2,FALSE)+1,"-")</f>
        <v>1</v>
      </c>
      <c r="I17" s="197"/>
      <c r="J17" s="135"/>
      <c r="K17" s="127"/>
      <c r="L17" s="127"/>
      <c r="M17" s="127"/>
      <c r="N17" s="127"/>
      <c r="O17" s="127"/>
      <c r="P17" s="127"/>
      <c r="Q17" s="127"/>
      <c r="R17" s="127"/>
      <c r="S17" s="127"/>
      <c r="T17" s="128"/>
      <c r="U17" s="129"/>
      <c r="V17" s="152">
        <v>46006</v>
      </c>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row>
    <row r="18" spans="1:58" s="132" customFormat="1" ht="23.1" customHeight="1" x14ac:dyDescent="0.2">
      <c r="A18" s="204">
        <v>1.4</v>
      </c>
      <c r="B18" s="205" t="s">
        <v>120</v>
      </c>
      <c r="C18" s="174" t="s">
        <v>160</v>
      </c>
      <c r="D18" s="164">
        <v>45778</v>
      </c>
      <c r="E18" s="165">
        <f>IFERROR(VLOOKUP(D18,'Period Lookup'!$B$2:$C$49,2,FALSE),"-")</f>
        <v>17</v>
      </c>
      <c r="F18" s="164">
        <v>45778</v>
      </c>
      <c r="G18" s="165">
        <f>IFERROR(VLOOKUP(F18,'Period Lookup'!$B$2:$C$49,2,FALSE),"-")</f>
        <v>17</v>
      </c>
      <c r="H18" s="166">
        <f>IFERROR(VLOOKUP(F18,'Period Lookup'!$B:$C,2,FALSE)-VLOOKUP('GanttChart - V4'!D18,'Period Lookup'!$B:$C,2,FALSE)+1,"-")</f>
        <v>1</v>
      </c>
      <c r="I18" s="199">
        <f ca="1">IFERROR(IF(G19&lt;$D$5,100%,($D$5-E19)/(G19-E19)),"-")</f>
        <v>1</v>
      </c>
      <c r="J18" s="131"/>
      <c r="K18" s="118"/>
      <c r="L18" s="118"/>
      <c r="M18" s="118"/>
      <c r="N18" s="118"/>
      <c r="O18" s="118"/>
      <c r="P18" s="118"/>
      <c r="Q18" s="118"/>
      <c r="R18" s="118"/>
      <c r="S18" s="118"/>
      <c r="T18" s="119"/>
      <c r="U18" s="120"/>
      <c r="V18" s="121"/>
      <c r="W18" s="121"/>
      <c r="X18" s="121"/>
      <c r="Y18" s="121"/>
      <c r="Z18" s="121"/>
      <c r="AA18" s="122"/>
      <c r="AB18" s="122"/>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row>
    <row r="19" spans="1:58" s="136" customFormat="1" ht="18" x14ac:dyDescent="0.2">
      <c r="A19" s="193"/>
      <c r="B19" s="206"/>
      <c r="C19" s="173" t="s">
        <v>161</v>
      </c>
      <c r="D19" s="134">
        <v>45778</v>
      </c>
      <c r="E19" s="163">
        <f>IFERROR(VLOOKUP(D19,'Period Lookup'!$B$2:$C$49,2,FALSE),"-")</f>
        <v>17</v>
      </c>
      <c r="F19" s="134">
        <v>45809</v>
      </c>
      <c r="G19" s="163">
        <f>IFERROR(VLOOKUP(F19,'Period Lookup'!$B$2:$C$49,2,FALSE),"-")</f>
        <v>18</v>
      </c>
      <c r="H19" s="133">
        <f>IFERROR(VLOOKUP(F19,'Period Lookup'!$B:$C,2,FALSE)-VLOOKUP('GanttChart - V4'!D19,'Period Lookup'!$B:$C,2,FALSE)+1,"-")</f>
        <v>2</v>
      </c>
      <c r="I19" s="197"/>
      <c r="J19" s="135"/>
      <c r="K19" s="127"/>
      <c r="L19" s="127"/>
      <c r="M19" s="127"/>
      <c r="N19" s="127"/>
      <c r="O19" s="127"/>
      <c r="P19" s="127"/>
      <c r="Q19" s="127"/>
      <c r="R19" s="127"/>
      <c r="S19" s="127"/>
      <c r="T19" s="128"/>
      <c r="U19" s="129"/>
      <c r="V19" s="130"/>
      <c r="W19" s="130"/>
      <c r="X19" s="130"/>
      <c r="Y19" s="130"/>
      <c r="Z19" s="130"/>
      <c r="AA19" s="130"/>
      <c r="AB19" s="152">
        <v>45833</v>
      </c>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row>
    <row r="20" spans="1:58" s="132" customFormat="1" ht="23.1" customHeight="1" x14ac:dyDescent="0.2">
      <c r="A20" s="204">
        <v>1.5</v>
      </c>
      <c r="B20" s="205" t="s">
        <v>130</v>
      </c>
      <c r="C20" s="174" t="s">
        <v>160</v>
      </c>
      <c r="D20" s="164">
        <v>45627</v>
      </c>
      <c r="E20" s="165">
        <f>IFERROR(VLOOKUP(D20,'Period Lookup'!$B$2:$C$49,2,FALSE),"-")</f>
        <v>12</v>
      </c>
      <c r="F20" s="164">
        <v>45689</v>
      </c>
      <c r="G20" s="165">
        <f>IFERROR(VLOOKUP(F20,'Period Lookup'!$B$2:$C$49,2,FALSE),"-")</f>
        <v>14</v>
      </c>
      <c r="H20" s="166">
        <f>IFERROR(VLOOKUP(F20,'Period Lookup'!$B:$C,2,FALSE)-VLOOKUP('GanttChart - V4'!D20,'Period Lookup'!$B:$C,2,FALSE)+1,"-")</f>
        <v>3</v>
      </c>
      <c r="I20" s="199">
        <f ca="1">IFERROR(IF(G21&lt;$D$5,100%,($D$5-E21)/(G21-E21)),"-")</f>
        <v>1</v>
      </c>
      <c r="J20" s="131"/>
      <c r="K20" s="118"/>
      <c r="L20" s="118"/>
      <c r="M20" s="118"/>
      <c r="N20" s="118"/>
      <c r="O20" s="118"/>
      <c r="P20" s="118"/>
      <c r="Q20" s="118"/>
      <c r="R20" s="118"/>
      <c r="S20" s="118"/>
      <c r="T20" s="119"/>
      <c r="U20" s="120"/>
      <c r="V20" s="121"/>
      <c r="W20" s="121"/>
      <c r="X20" s="122"/>
      <c r="Y20" s="121"/>
      <c r="Z20" s="121"/>
      <c r="AA20" s="122"/>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row>
    <row r="21" spans="1:58" s="136" customFormat="1" ht="18" x14ac:dyDescent="0.2">
      <c r="A21" s="193"/>
      <c r="B21" s="206"/>
      <c r="C21" s="173" t="s">
        <v>161</v>
      </c>
      <c r="D21" s="134">
        <v>45627</v>
      </c>
      <c r="E21" s="163">
        <f>IFERROR(VLOOKUP(D21,'Period Lookup'!$B$2:$C$49,2,FALSE),"-")</f>
        <v>12</v>
      </c>
      <c r="F21" s="134">
        <v>45689</v>
      </c>
      <c r="G21" s="163">
        <f>IFERROR(VLOOKUP(F21,'Period Lookup'!$B$2:$C$49,2,FALSE),"-")</f>
        <v>14</v>
      </c>
      <c r="H21" s="133">
        <f>IFERROR(VLOOKUP(F21,'Period Lookup'!$B:$C,2,FALSE)-VLOOKUP('GanttChart - V4'!D21,'Period Lookup'!$B:$C,2,FALSE)+1,"-")</f>
        <v>3</v>
      </c>
      <c r="I21" s="197"/>
      <c r="J21" s="135"/>
      <c r="K21" s="127"/>
      <c r="L21" s="127"/>
      <c r="M21" s="127"/>
      <c r="N21" s="127"/>
      <c r="O21" s="127"/>
      <c r="P21" s="127"/>
      <c r="Q21" s="127"/>
      <c r="R21" s="127"/>
      <c r="S21" s="127"/>
      <c r="T21" s="128"/>
      <c r="U21" s="129"/>
      <c r="V21" s="130"/>
      <c r="W21" s="130"/>
      <c r="X21" s="152">
        <v>45707</v>
      </c>
      <c r="Y21" s="130"/>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row>
    <row r="22" spans="1:58" s="132" customFormat="1" ht="23.1" customHeight="1" x14ac:dyDescent="0.2">
      <c r="A22" s="204">
        <v>1.6</v>
      </c>
      <c r="B22" s="205" t="s">
        <v>131</v>
      </c>
      <c r="C22" s="174" t="s">
        <v>160</v>
      </c>
      <c r="D22" s="164">
        <v>45689</v>
      </c>
      <c r="E22" s="165">
        <f>IFERROR(VLOOKUP(D22,'Period Lookup'!$B$2:$C$49,2,FALSE),"-")</f>
        <v>14</v>
      </c>
      <c r="F22" s="164">
        <v>45839</v>
      </c>
      <c r="G22" s="165">
        <f>IFERROR(VLOOKUP(F22,'Period Lookup'!$B$2:$C$49,2,FALSE),"-")</f>
        <v>19</v>
      </c>
      <c r="H22" s="166">
        <f>IFERROR(VLOOKUP(F22,'Period Lookup'!$B:$C,2,FALSE)-VLOOKUP('GanttChart - V4'!D22,'Period Lookup'!$B:$C,2,FALSE)+1,"-")</f>
        <v>6</v>
      </c>
      <c r="I22" s="199">
        <v>0.9</v>
      </c>
      <c r="J22" s="131"/>
      <c r="K22" s="118"/>
      <c r="L22" s="118"/>
      <c r="M22" s="118"/>
      <c r="N22" s="118"/>
      <c r="O22" s="118"/>
      <c r="P22" s="118"/>
      <c r="Q22" s="118"/>
      <c r="R22" s="118"/>
      <c r="S22" s="118"/>
      <c r="T22" s="119"/>
      <c r="U22" s="120"/>
      <c r="V22" s="121"/>
      <c r="W22" s="121"/>
      <c r="X22" s="121"/>
      <c r="Y22" s="121"/>
      <c r="Z22" s="121"/>
      <c r="AA22" s="122"/>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row>
    <row r="23" spans="1:58" s="136" customFormat="1" ht="18" x14ac:dyDescent="0.2">
      <c r="A23" s="193"/>
      <c r="B23" s="206"/>
      <c r="C23" s="173" t="s">
        <v>161</v>
      </c>
      <c r="D23" s="134">
        <v>45689</v>
      </c>
      <c r="E23" s="163">
        <f>IFERROR(VLOOKUP(D23,'Period Lookup'!$B$2:$C$49,2,FALSE),"-")</f>
        <v>14</v>
      </c>
      <c r="F23" s="134">
        <v>46266</v>
      </c>
      <c r="G23" s="163">
        <f>IFERROR(VLOOKUP(F23,'Period Lookup'!$B$2:$C$49,2,FALSE),"-")</f>
        <v>33</v>
      </c>
      <c r="H23" s="133">
        <f>IFERROR(VLOOKUP(F23,'Period Lookup'!$B:$C,2,FALSE)-VLOOKUP('GanttChart - V4'!D23,'Period Lookup'!$B:$C,2,FALSE)+1,"-")</f>
        <v>20</v>
      </c>
      <c r="I23" s="197"/>
      <c r="J23" s="135"/>
      <c r="K23" s="127"/>
      <c r="L23" s="127"/>
      <c r="M23" s="127"/>
      <c r="N23" s="127"/>
      <c r="O23" s="127"/>
      <c r="P23" s="127"/>
      <c r="Q23" s="127"/>
      <c r="R23" s="127"/>
      <c r="S23" s="127"/>
      <c r="T23" s="128"/>
      <c r="U23" s="129"/>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row>
    <row r="24" spans="1:58" s="132" customFormat="1" ht="23.1" customHeight="1" x14ac:dyDescent="0.2">
      <c r="A24" s="200">
        <v>1.7</v>
      </c>
      <c r="B24" s="202" t="s">
        <v>121</v>
      </c>
      <c r="C24" s="174" t="s">
        <v>160</v>
      </c>
      <c r="D24" s="164"/>
      <c r="E24" s="165" t="str">
        <f>IFERROR(VLOOKUP(D24,'Period Lookup'!$B$2:$C$49,2,FALSE),"-")</f>
        <v>-</v>
      </c>
      <c r="F24" s="164"/>
      <c r="G24" s="165" t="str">
        <f>IFERROR(VLOOKUP(F24,'Period Lookup'!$B$2:$C$49,2,FALSE),"-")</f>
        <v>-</v>
      </c>
      <c r="H24" s="166" t="str">
        <f>IFERROR(VLOOKUP(F24,'Period Lookup'!$B:$C,2,FALSE)-VLOOKUP('GanttChart - V4'!D24,'Period Lookup'!$B:$C,2,FALSE)+1,"-")</f>
        <v>-</v>
      </c>
      <c r="I24" s="199">
        <f ca="1">IFERROR(IF(G25&lt;$D$5,100%,($D$5-E25)/(G25-E25)),"-")</f>
        <v>1</v>
      </c>
      <c r="J24" s="131"/>
      <c r="K24" s="118"/>
      <c r="L24" s="118"/>
      <c r="M24" s="118"/>
      <c r="N24" s="118"/>
      <c r="O24" s="118"/>
      <c r="P24" s="118"/>
      <c r="Q24" s="118"/>
      <c r="R24" s="118"/>
      <c r="S24" s="118"/>
      <c r="T24" s="119"/>
      <c r="U24" s="120"/>
      <c r="V24" s="121"/>
      <c r="W24" s="121"/>
      <c r="X24" s="121"/>
      <c r="Y24" s="121"/>
      <c r="Z24" s="121"/>
      <c r="AA24" s="122"/>
      <c r="AB24" s="122"/>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row>
    <row r="25" spans="1:58" s="136" customFormat="1" ht="18" x14ac:dyDescent="0.2">
      <c r="A25" s="201"/>
      <c r="B25" s="203"/>
      <c r="C25" s="173" t="s">
        <v>161</v>
      </c>
      <c r="D25" s="134">
        <v>45778</v>
      </c>
      <c r="E25" s="163">
        <f>IFERROR(VLOOKUP(D25,'Period Lookup'!$B$2:$C$49,2,FALSE),"-")</f>
        <v>17</v>
      </c>
      <c r="F25" s="134">
        <v>45809</v>
      </c>
      <c r="G25" s="163">
        <f>IFERROR(VLOOKUP(F25,'Period Lookup'!$B$2:$C$49,2,FALSE),"-")</f>
        <v>18</v>
      </c>
      <c r="H25" s="133">
        <f>IFERROR(VLOOKUP(F25,'Period Lookup'!$B:$C,2,FALSE)-VLOOKUP('GanttChart - V4'!D25,'Period Lookup'!$B:$C,2,FALSE)+1,"-")</f>
        <v>2</v>
      </c>
      <c r="I25" s="197"/>
      <c r="J25" s="135"/>
      <c r="K25" s="127"/>
      <c r="L25" s="127"/>
      <c r="M25" s="127"/>
      <c r="N25" s="127"/>
      <c r="O25" s="127"/>
      <c r="P25" s="127"/>
      <c r="Q25" s="127"/>
      <c r="R25" s="127"/>
      <c r="S25" s="127"/>
      <c r="T25" s="128"/>
      <c r="U25" s="129"/>
      <c r="V25" s="130"/>
      <c r="W25" s="130"/>
      <c r="X25" s="130"/>
      <c r="Y25" s="130"/>
      <c r="Z25" s="130"/>
      <c r="AA25" s="130"/>
      <c r="AB25" s="152">
        <v>45831</v>
      </c>
      <c r="AC25" s="130"/>
      <c r="AD25" s="130"/>
      <c r="AE25" s="130"/>
      <c r="AF25" s="130"/>
      <c r="AG25" s="130"/>
      <c r="AH25" s="130"/>
      <c r="AI25" s="130"/>
      <c r="AJ25" s="130"/>
      <c r="AK25" s="130"/>
      <c r="AL25" s="130"/>
      <c r="AM25" s="130"/>
      <c r="AN25" s="130"/>
      <c r="AO25" s="130"/>
      <c r="AP25" s="130"/>
      <c r="AQ25" s="130"/>
      <c r="AR25" s="130"/>
      <c r="AS25" s="130"/>
      <c r="AT25" s="130"/>
      <c r="AU25" s="130"/>
      <c r="AV25" s="130"/>
      <c r="AW25" s="130"/>
      <c r="AX25" s="130"/>
      <c r="AY25" s="130"/>
      <c r="AZ25" s="130"/>
      <c r="BA25" s="130"/>
      <c r="BB25" s="130"/>
      <c r="BC25" s="130"/>
      <c r="BD25" s="130"/>
      <c r="BE25" s="130"/>
      <c r="BF25" s="130"/>
    </row>
    <row r="26" spans="1:58" s="132" customFormat="1" ht="23.1" customHeight="1" x14ac:dyDescent="0.2">
      <c r="A26" s="200">
        <v>1.8</v>
      </c>
      <c r="B26" s="202" t="s">
        <v>122</v>
      </c>
      <c r="C26" s="174" t="s">
        <v>160</v>
      </c>
      <c r="D26" s="164"/>
      <c r="E26" s="165" t="str">
        <f>IFERROR(VLOOKUP(D26,'Period Lookup'!$B$2:$C$49,2,FALSE),"-")</f>
        <v>-</v>
      </c>
      <c r="F26" s="164"/>
      <c r="G26" s="165" t="str">
        <f>IFERROR(VLOOKUP(F26,'Period Lookup'!$B$2:$C$49,2,FALSE),"-")</f>
        <v>-</v>
      </c>
      <c r="H26" s="166" t="str">
        <f>IFERROR(VLOOKUP(F26,'Period Lookup'!$B:$C,2,FALSE)-VLOOKUP('GanttChart - V4'!D26,'Period Lookup'!$B:$C,2,FALSE)+1,"-")</f>
        <v>-</v>
      </c>
      <c r="I26" s="199">
        <f ca="1">IFERROR(IF(G27&lt;$D$5,100%,($D$5-E27)/(G27-E27)),"-")</f>
        <v>1</v>
      </c>
      <c r="J26" s="131"/>
      <c r="K26" s="118"/>
      <c r="L26" s="118"/>
      <c r="M26" s="118"/>
      <c r="N26" s="118"/>
      <c r="O26" s="118"/>
      <c r="P26" s="118"/>
      <c r="Q26" s="118"/>
      <c r="R26" s="118"/>
      <c r="S26" s="118"/>
      <c r="T26" s="119"/>
      <c r="U26" s="120"/>
      <c r="V26" s="121"/>
      <c r="W26" s="121"/>
      <c r="X26" s="121"/>
      <c r="Y26" s="121"/>
      <c r="Z26" s="121"/>
      <c r="AA26" s="122"/>
      <c r="AB26" s="121"/>
      <c r="AC26" s="121"/>
      <c r="AD26" s="122"/>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row>
    <row r="27" spans="1:58" s="188" customFormat="1" ht="18" x14ac:dyDescent="0.2">
      <c r="A27" s="201"/>
      <c r="B27" s="203"/>
      <c r="C27" s="175" t="s">
        <v>161</v>
      </c>
      <c r="D27" s="102">
        <v>45839</v>
      </c>
      <c r="E27" s="167">
        <f>IFERROR(VLOOKUP(D27,'Period Lookup'!$B$2:$C$49,2,FALSE),"-")</f>
        <v>19</v>
      </c>
      <c r="F27" s="102">
        <v>45870</v>
      </c>
      <c r="G27" s="167">
        <f>IFERROR(VLOOKUP(F27,'Period Lookup'!$B$2:$C$49,2,FALSE),"-")</f>
        <v>20</v>
      </c>
      <c r="H27" s="117">
        <f>IFERROR(VLOOKUP(F27,'Period Lookup'!$B:$C,2,FALSE)-VLOOKUP('GanttChart - V4'!D27,'Period Lookup'!$B:$C,2,FALSE)+1,"-")</f>
        <v>2</v>
      </c>
      <c r="I27" s="198"/>
      <c r="J27" s="176"/>
      <c r="K27" s="177"/>
      <c r="L27" s="177"/>
      <c r="M27" s="177"/>
      <c r="N27" s="177"/>
      <c r="O27" s="177"/>
      <c r="P27" s="177"/>
      <c r="Q27" s="177"/>
      <c r="R27" s="177"/>
      <c r="S27" s="177"/>
      <c r="T27" s="185"/>
      <c r="U27" s="186"/>
      <c r="V27" s="185"/>
      <c r="W27" s="185"/>
      <c r="X27" s="185"/>
      <c r="Y27" s="185"/>
      <c r="Z27" s="185"/>
      <c r="AA27" s="185"/>
      <c r="AB27" s="185"/>
      <c r="AC27" s="185"/>
      <c r="AD27" s="187">
        <v>45898</v>
      </c>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c r="BB27" s="185"/>
      <c r="BC27" s="185"/>
      <c r="BD27" s="185"/>
      <c r="BE27" s="185"/>
      <c r="BF27" s="185"/>
    </row>
    <row r="28" spans="1:58" s="189" customFormat="1" ht="63.75" x14ac:dyDescent="0.2">
      <c r="A28" s="141">
        <v>2</v>
      </c>
      <c r="B28" s="142" t="s">
        <v>129</v>
      </c>
      <c r="C28" s="142"/>
      <c r="D28" s="145"/>
      <c r="E28" s="145"/>
      <c r="F28" s="145"/>
      <c r="G28" s="145"/>
      <c r="H28" s="179"/>
      <c r="I28" s="180"/>
      <c r="J28" s="149"/>
      <c r="K28" s="181"/>
      <c r="L28" s="181"/>
      <c r="M28" s="181"/>
      <c r="N28" s="181"/>
      <c r="O28" s="181"/>
      <c r="P28" s="181"/>
      <c r="Q28" s="181"/>
      <c r="R28" s="181"/>
      <c r="S28" s="181"/>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2"/>
      <c r="AX28" s="182"/>
      <c r="AY28" s="182"/>
      <c r="AZ28" s="182"/>
      <c r="BA28" s="182"/>
      <c r="BB28" s="182"/>
      <c r="BC28" s="182"/>
      <c r="BD28" s="182"/>
      <c r="BE28" s="182"/>
      <c r="BF28" s="182"/>
    </row>
    <row r="29" spans="1:58" s="132" customFormat="1" ht="18" x14ac:dyDescent="0.2">
      <c r="A29" s="192">
        <v>2.1</v>
      </c>
      <c r="B29" s="194" t="s">
        <v>124</v>
      </c>
      <c r="C29" s="183" t="s">
        <v>160</v>
      </c>
      <c r="D29" s="171">
        <v>45689</v>
      </c>
      <c r="E29" s="170">
        <f>IFERROR(VLOOKUP(D29,'Period Lookup'!$B$2:$C$49,2,FALSE),"-")</f>
        <v>14</v>
      </c>
      <c r="F29" s="171">
        <v>45901</v>
      </c>
      <c r="G29" s="170">
        <f>IFERROR(VLOOKUP(F29,'Period Lookup'!$B$2:$C$49,2,FALSE),"-")</f>
        <v>21</v>
      </c>
      <c r="H29" s="172">
        <f>IFERROR(VLOOKUP(F29,'Period Lookup'!$B:$C,2,FALSE)-VLOOKUP('GanttChart - V4'!D29,'Period Lookup'!$B:$C,2,FALSE)+1,"-")</f>
        <v>8</v>
      </c>
      <c r="I29" s="198">
        <f ca="1">IFERROR(IF(G30&lt;$D$5,100%,($D$5-E30)/(G30-E30)),"-")</f>
        <v>1</v>
      </c>
      <c r="J29" s="131"/>
      <c r="K29" s="118"/>
      <c r="L29" s="118"/>
      <c r="M29" s="118"/>
      <c r="N29" s="118"/>
      <c r="O29" s="118"/>
      <c r="P29" s="118"/>
      <c r="Q29" s="118"/>
      <c r="R29" s="118"/>
      <c r="S29" s="118"/>
      <c r="T29" s="119"/>
      <c r="U29" s="120"/>
      <c r="V29" s="121"/>
      <c r="W29" s="121"/>
      <c r="X29" s="121"/>
      <c r="Y29" s="121"/>
      <c r="Z29" s="121"/>
      <c r="AA29" s="121"/>
      <c r="AB29" s="121"/>
      <c r="AC29" s="121"/>
      <c r="AD29" s="121"/>
      <c r="AE29" s="121"/>
      <c r="AF29" s="121"/>
      <c r="AG29" s="184"/>
      <c r="AH29" s="121"/>
      <c r="AI29" s="121"/>
      <c r="AJ29" s="121"/>
      <c r="AK29" s="121"/>
      <c r="AL29" s="121"/>
      <c r="AM29" s="121"/>
      <c r="AN29" s="121"/>
      <c r="AO29" s="121"/>
      <c r="AP29" s="121"/>
      <c r="AQ29" s="121"/>
      <c r="AR29" s="121"/>
      <c r="AS29" s="121"/>
      <c r="AT29" s="121"/>
      <c r="AU29" s="121"/>
      <c r="AV29" s="121"/>
      <c r="AW29" s="121"/>
      <c r="AX29" s="121"/>
      <c r="AY29" s="121"/>
      <c r="AZ29" s="121"/>
      <c r="BA29" s="121"/>
      <c r="BB29" s="121"/>
      <c r="BC29" s="121"/>
      <c r="BD29" s="121"/>
      <c r="BE29" s="121"/>
      <c r="BF29" s="121"/>
    </row>
    <row r="30" spans="1:58" s="136" customFormat="1" ht="18" x14ac:dyDescent="0.2">
      <c r="A30" s="193"/>
      <c r="B30" s="195"/>
      <c r="C30" s="173" t="s">
        <v>161</v>
      </c>
      <c r="D30" s="134">
        <v>45689</v>
      </c>
      <c r="E30" s="163">
        <f>IFERROR(VLOOKUP(D30,'Period Lookup'!$B$2:$C$49,2,FALSE),"-")</f>
        <v>14</v>
      </c>
      <c r="F30" s="134">
        <v>45931</v>
      </c>
      <c r="G30" s="163">
        <f>IFERROR(VLOOKUP(F30,'Period Lookup'!$B$2:$C$49,2,FALSE),"-")</f>
        <v>22</v>
      </c>
      <c r="H30" s="133">
        <f>IFERROR(VLOOKUP(F30,'Period Lookup'!$B:$C,2,FALSE)-VLOOKUP('GanttChart - V4'!D30,'Period Lookup'!$B:$C,2,FALSE)+1,"-")</f>
        <v>9</v>
      </c>
      <c r="I30" s="197"/>
      <c r="J30" s="135"/>
      <c r="K30" s="127"/>
      <c r="L30" s="127"/>
      <c r="M30" s="127"/>
      <c r="N30" s="127"/>
      <c r="O30" s="127"/>
      <c r="P30" s="127"/>
      <c r="Q30" s="127"/>
      <c r="R30" s="127"/>
      <c r="S30" s="127"/>
      <c r="T30" s="128"/>
      <c r="U30" s="129"/>
      <c r="V30" s="130"/>
      <c r="W30" s="130"/>
      <c r="X30" s="130"/>
      <c r="Y30" s="130"/>
      <c r="Z30" s="130"/>
      <c r="AA30" s="130"/>
      <c r="AB30" s="130"/>
      <c r="AC30" s="130"/>
      <c r="AD30" s="130"/>
      <c r="AE30" s="130"/>
      <c r="AF30" s="130"/>
      <c r="AG30" s="152"/>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row>
    <row r="31" spans="1:58" s="139" customFormat="1" ht="18" x14ac:dyDescent="0.2">
      <c r="A31" s="192">
        <f>A29+0.1</f>
        <v>2.2000000000000002</v>
      </c>
      <c r="B31" s="194" t="s">
        <v>125</v>
      </c>
      <c r="C31" s="174" t="s">
        <v>160</v>
      </c>
      <c r="D31" s="171">
        <v>45931</v>
      </c>
      <c r="E31" s="170">
        <f>IFERROR(VLOOKUP(D31,'Period Lookup'!$B$2:$C$49,2,FALSE),"-")</f>
        <v>22</v>
      </c>
      <c r="F31" s="171">
        <v>45931</v>
      </c>
      <c r="G31" s="170">
        <f>IFERROR(VLOOKUP(F31,'Period Lookup'!$B$2:$C$49,2,FALSE),"-")</f>
        <v>22</v>
      </c>
      <c r="H31" s="172">
        <f>IFERROR(VLOOKUP(F31,'Period Lookup'!$B:$C,2,FALSE)-VLOOKUP('GanttChart - V4'!D31,'Period Lookup'!$B:$C,2,FALSE)+1,"-")</f>
        <v>1</v>
      </c>
      <c r="I31" s="196">
        <f ca="1">IFERROR(IF(G32&lt;$D$5,100%,($D$5-E32)/(G32-E32)),"-")</f>
        <v>1</v>
      </c>
      <c r="J31" s="138"/>
      <c r="K31" s="123"/>
      <c r="L31" s="123"/>
      <c r="M31" s="123"/>
      <c r="N31" s="123"/>
      <c r="O31" s="123"/>
      <c r="P31" s="123"/>
      <c r="Q31" s="123"/>
      <c r="R31" s="123"/>
      <c r="S31" s="123"/>
      <c r="T31" s="124"/>
      <c r="U31" s="125"/>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row>
    <row r="32" spans="1:58" s="136" customFormat="1" ht="18" x14ac:dyDescent="0.2">
      <c r="A32" s="193"/>
      <c r="B32" s="195"/>
      <c r="C32" s="173" t="s">
        <v>161</v>
      </c>
      <c r="D32" s="134">
        <v>45962</v>
      </c>
      <c r="E32" s="163">
        <f>IFERROR(VLOOKUP(D32,'Period Lookup'!$B$2:$C$49,2,FALSE),"-")</f>
        <v>23</v>
      </c>
      <c r="F32" s="134">
        <v>45992</v>
      </c>
      <c r="G32" s="163">
        <f>IFERROR(VLOOKUP(F32,'Period Lookup'!$B$2:$C$49,2,FALSE),"-")</f>
        <v>24</v>
      </c>
      <c r="H32" s="133">
        <f>IFERROR(VLOOKUP(F32,'Period Lookup'!$B:$C,2,FALSE)-VLOOKUP('GanttChart - V4'!D32,'Period Lookup'!$B:$C,2,FALSE)+1,"-")</f>
        <v>2</v>
      </c>
      <c r="I32" s="197"/>
      <c r="J32" s="135"/>
      <c r="K32" s="127"/>
      <c r="L32" s="127"/>
      <c r="M32" s="127"/>
      <c r="N32" s="127"/>
      <c r="O32" s="127"/>
      <c r="P32" s="127"/>
      <c r="Q32" s="127"/>
      <c r="R32" s="127"/>
      <c r="S32" s="127"/>
      <c r="T32" s="128"/>
      <c r="U32" s="129"/>
      <c r="V32" s="130"/>
      <c r="W32" s="130"/>
      <c r="X32" s="130"/>
      <c r="Y32" s="130"/>
      <c r="Z32" s="130"/>
      <c r="AA32" s="130"/>
      <c r="AB32" s="130"/>
      <c r="AC32" s="130"/>
      <c r="AD32" s="130"/>
      <c r="AE32" s="130"/>
      <c r="AF32" s="130"/>
      <c r="AG32" s="130"/>
      <c r="AH32" s="152">
        <v>46002</v>
      </c>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row>
    <row r="33" spans="1:58" s="139" customFormat="1" ht="18" x14ac:dyDescent="0.2">
      <c r="A33" s="192">
        <f>A31+0.1</f>
        <v>2.3000000000000003</v>
      </c>
      <c r="B33" s="194" t="s">
        <v>126</v>
      </c>
      <c r="C33" s="174" t="s">
        <v>160</v>
      </c>
      <c r="D33" s="171">
        <v>45962</v>
      </c>
      <c r="E33" s="170">
        <f>IFERROR(VLOOKUP(D33,'Period Lookup'!$B$2:$C$49,2,FALSE),"-")</f>
        <v>23</v>
      </c>
      <c r="F33" s="171">
        <v>46235</v>
      </c>
      <c r="G33" s="170">
        <f>IFERROR(VLOOKUP(F33,'Period Lookup'!$B$2:$C$49,2,FALSE),"-")</f>
        <v>32</v>
      </c>
      <c r="H33" s="172">
        <f>IFERROR(VLOOKUP(F33,'Period Lookup'!$B:$C,2,FALSE)-VLOOKUP('GanttChart - V4'!D33,'Period Lookup'!$B:$C,2,FALSE)+1,"-")</f>
        <v>10</v>
      </c>
      <c r="I33" s="196">
        <v>0.5</v>
      </c>
      <c r="J33" s="138"/>
      <c r="K33" s="123"/>
      <c r="L33" s="123"/>
      <c r="M33" s="123"/>
      <c r="N33" s="123"/>
      <c r="O33" s="123"/>
      <c r="P33" s="123"/>
      <c r="Q33" s="123"/>
      <c r="R33" s="123"/>
      <c r="S33" s="123"/>
      <c r="T33" s="124"/>
      <c r="U33" s="125"/>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row>
    <row r="34" spans="1:58" s="136" customFormat="1" ht="18" x14ac:dyDescent="0.2">
      <c r="A34" s="193"/>
      <c r="B34" s="195"/>
      <c r="C34" s="173" t="s">
        <v>161</v>
      </c>
      <c r="D34" s="134">
        <v>45962</v>
      </c>
      <c r="E34" s="163">
        <f>IFERROR(VLOOKUP(D34,'Period Lookup'!$B$2:$C$49,2,FALSE),"-")</f>
        <v>23</v>
      </c>
      <c r="F34" s="134"/>
      <c r="G34" s="163" t="str">
        <f>IFERROR(VLOOKUP(F34,'Period Lookup'!$B$2:$C$49,2,FALSE),"-")</f>
        <v>-</v>
      </c>
      <c r="H34" s="133" t="str">
        <f>IFERROR(VLOOKUP(F34,'Period Lookup'!$B:$C,2,FALSE)-VLOOKUP('GanttChart - V4'!D34,'Period Lookup'!$B:$C,2,FALSE)+1,"-")</f>
        <v>-</v>
      </c>
      <c r="I34" s="197"/>
      <c r="J34" s="135"/>
      <c r="K34" s="127"/>
      <c r="L34" s="127"/>
      <c r="M34" s="127"/>
      <c r="N34" s="127"/>
      <c r="O34" s="127"/>
      <c r="P34" s="127"/>
      <c r="Q34" s="127"/>
      <c r="R34" s="127"/>
      <c r="S34" s="127"/>
      <c r="T34" s="128"/>
      <c r="U34" s="129"/>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row>
    <row r="35" spans="1:58" s="139" customFormat="1" ht="18" x14ac:dyDescent="0.2">
      <c r="A35" s="192">
        <f>A33+0.1</f>
        <v>2.4000000000000004</v>
      </c>
      <c r="B35" s="194" t="s">
        <v>127</v>
      </c>
      <c r="C35" s="174" t="s">
        <v>160</v>
      </c>
      <c r="D35" s="171">
        <v>45689</v>
      </c>
      <c r="E35" s="170">
        <f>IFERROR(VLOOKUP(D35,'Period Lookup'!$B$2:$C$49,2,FALSE),"-")</f>
        <v>14</v>
      </c>
      <c r="F35" s="171">
        <v>45931</v>
      </c>
      <c r="G35" s="170">
        <f>IFERROR(VLOOKUP(F35,'Period Lookup'!$B$2:$C$49,2,FALSE),"-")</f>
        <v>22</v>
      </c>
      <c r="H35" s="172">
        <f>IFERROR(VLOOKUP(F35,'Period Lookup'!$B:$C,2,FALSE)-VLOOKUP('GanttChart - V4'!D35,'Period Lookup'!$B:$C,2,FALSE)+1,"-")</f>
        <v>9</v>
      </c>
      <c r="I35" s="196">
        <v>0.5</v>
      </c>
      <c r="J35" s="138"/>
      <c r="K35" s="123"/>
      <c r="L35" s="123"/>
      <c r="M35" s="123"/>
      <c r="N35" s="123"/>
      <c r="O35" s="123"/>
      <c r="P35" s="123"/>
      <c r="Q35" s="123"/>
      <c r="R35" s="123"/>
      <c r="S35" s="123"/>
      <c r="T35" s="124"/>
      <c r="U35" s="125"/>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row>
    <row r="36" spans="1:58" s="136" customFormat="1" ht="18" x14ac:dyDescent="0.2">
      <c r="A36" s="193"/>
      <c r="B36" s="195"/>
      <c r="C36" s="173" t="s">
        <v>161</v>
      </c>
      <c r="D36" s="134">
        <v>45689</v>
      </c>
      <c r="E36" s="163">
        <f>IFERROR(VLOOKUP(D36,'Period Lookup'!$B$2:$C$49,2,FALSE),"-")</f>
        <v>14</v>
      </c>
      <c r="F36" s="134">
        <v>46143</v>
      </c>
      <c r="G36" s="163">
        <f>IFERROR(VLOOKUP(F36,'Period Lookup'!$B$2:$C$49,2,FALSE),"-")</f>
        <v>29</v>
      </c>
      <c r="H36" s="133">
        <f>IFERROR(VLOOKUP(F36,'Period Lookup'!$B:$C,2,FALSE)-VLOOKUP('GanttChart - V4'!D36,'Period Lookup'!$B:$C,2,FALSE)+1,"-")</f>
        <v>16</v>
      </c>
      <c r="I36" s="197"/>
      <c r="J36" s="135"/>
      <c r="K36" s="127"/>
      <c r="L36" s="127"/>
      <c r="M36" s="127"/>
      <c r="N36" s="127"/>
      <c r="O36" s="127"/>
      <c r="P36" s="127"/>
      <c r="Q36" s="127"/>
      <c r="R36" s="127"/>
      <c r="S36" s="127"/>
      <c r="T36" s="128"/>
      <c r="U36" s="129"/>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row>
    <row r="37" spans="1:58" s="139" customFormat="1" ht="18" x14ac:dyDescent="0.2">
      <c r="A37" s="192">
        <f t="shared" ref="A37" si="1">A35+0.1</f>
        <v>2.5000000000000004</v>
      </c>
      <c r="B37" s="194" t="s">
        <v>128</v>
      </c>
      <c r="C37" s="174" t="s">
        <v>160</v>
      </c>
      <c r="D37" s="171">
        <v>45962</v>
      </c>
      <c r="E37" s="170">
        <f>IFERROR(VLOOKUP(D37,'Period Lookup'!$B$2:$C$49,2,FALSE),"-")</f>
        <v>23</v>
      </c>
      <c r="F37" s="171">
        <v>46082</v>
      </c>
      <c r="G37" s="170">
        <f>IFERROR(VLOOKUP(F37,'Period Lookup'!$B$2:$C$49,2,FALSE),"-")</f>
        <v>27</v>
      </c>
      <c r="H37" s="172">
        <f>IFERROR(VLOOKUP(F37,'Period Lookup'!$B:$C,2,FALSE)-VLOOKUP('GanttChart - V4'!D37,'Period Lookup'!$B:$C,2,FALSE)+1,"-")</f>
        <v>5</v>
      </c>
      <c r="I37" s="196">
        <v>0.5</v>
      </c>
      <c r="J37" s="138"/>
      <c r="K37" s="123"/>
      <c r="L37" s="123"/>
      <c r="M37" s="123"/>
      <c r="N37" s="123"/>
      <c r="O37" s="123"/>
      <c r="P37" s="123"/>
      <c r="Q37" s="123"/>
      <c r="R37" s="123"/>
      <c r="S37" s="123"/>
      <c r="T37" s="124"/>
      <c r="U37" s="125"/>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row>
    <row r="38" spans="1:58" s="136" customFormat="1" ht="18" x14ac:dyDescent="0.2">
      <c r="A38" s="193"/>
      <c r="B38" s="195"/>
      <c r="C38" s="173" t="s">
        <v>161</v>
      </c>
      <c r="D38" s="134">
        <v>46054</v>
      </c>
      <c r="E38" s="163">
        <f>IFERROR(VLOOKUP(D38,'Period Lookup'!$B$2:$C$49,2,FALSE),"-")</f>
        <v>26</v>
      </c>
      <c r="F38" s="134"/>
      <c r="G38" s="163" t="str">
        <f>IFERROR(VLOOKUP(F38,'Period Lookup'!$B$2:$C$49,2,FALSE),"-")</f>
        <v>-</v>
      </c>
      <c r="H38" s="133" t="str">
        <f>IFERROR(VLOOKUP(F38,'Period Lookup'!$B:$C,2,FALSE)-VLOOKUP('GanttChart - V4'!D38,'Period Lookup'!$B:$C,2,FALSE)+1,"-")</f>
        <v>-</v>
      </c>
      <c r="I38" s="197"/>
      <c r="J38" s="135"/>
      <c r="K38" s="127"/>
      <c r="L38" s="127"/>
      <c r="M38" s="127"/>
      <c r="N38" s="127"/>
      <c r="O38" s="127"/>
      <c r="P38" s="127"/>
      <c r="Q38" s="127"/>
      <c r="R38" s="127"/>
      <c r="S38" s="127"/>
      <c r="T38" s="128"/>
      <c r="U38" s="129"/>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row>
    <row r="39" spans="1:58" s="189" customFormat="1" ht="37.5" x14ac:dyDescent="0.2">
      <c r="A39" s="141">
        <v>3</v>
      </c>
      <c r="B39" s="142" t="s">
        <v>137</v>
      </c>
      <c r="C39" s="142"/>
      <c r="D39" s="145"/>
      <c r="E39" s="145"/>
      <c r="F39" s="145"/>
      <c r="G39" s="145"/>
      <c r="H39" s="179"/>
      <c r="I39" s="180"/>
      <c r="J39" s="149"/>
      <c r="K39" s="181"/>
      <c r="L39" s="181"/>
      <c r="M39" s="181"/>
      <c r="N39" s="181"/>
      <c r="O39" s="181"/>
      <c r="P39" s="181"/>
      <c r="Q39" s="181"/>
      <c r="R39" s="181"/>
      <c r="S39" s="181"/>
      <c r="T39" s="182"/>
      <c r="U39" s="182"/>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c r="AX39" s="182"/>
      <c r="AY39" s="182"/>
      <c r="AZ39" s="182"/>
      <c r="BA39" s="182"/>
      <c r="BB39" s="182"/>
      <c r="BC39" s="182"/>
      <c r="BD39" s="182"/>
      <c r="BE39" s="182"/>
      <c r="BF39" s="182"/>
    </row>
    <row r="40" spans="1:58" s="139" customFormat="1" ht="18" x14ac:dyDescent="0.2">
      <c r="A40" s="192">
        <v>3.1</v>
      </c>
      <c r="B40" s="194" t="s">
        <v>138</v>
      </c>
      <c r="C40" s="174" t="s">
        <v>160</v>
      </c>
      <c r="D40" s="171">
        <v>45689</v>
      </c>
      <c r="E40" s="170">
        <f>IFERROR(VLOOKUP(D40,'Period Lookup'!$B$2:$C$49,2,FALSE),"-")</f>
        <v>14</v>
      </c>
      <c r="F40" s="171">
        <v>45689</v>
      </c>
      <c r="G40" s="170">
        <f>IFERROR(VLOOKUP(F40,'Period Lookup'!$B$2:$C$49,2,FALSE),"-")</f>
        <v>14</v>
      </c>
      <c r="H40" s="172">
        <f>IFERROR(VLOOKUP(F40,'Period Lookup'!$B:$C,2,FALSE)-VLOOKUP('GanttChart - V4'!D40,'Period Lookup'!$B:$C,2,FALSE)+1,"-")</f>
        <v>1</v>
      </c>
      <c r="I40" s="196">
        <f ca="1">IFERROR(IF(G41&lt;$D$5,100%,($D$5-E41)/(G41-E41)),"-")</f>
        <v>1</v>
      </c>
      <c r="J40" s="138"/>
      <c r="K40" s="123"/>
      <c r="L40" s="123"/>
      <c r="M40" s="123"/>
      <c r="N40" s="123"/>
      <c r="O40" s="123"/>
      <c r="P40" s="123"/>
      <c r="Q40" s="123"/>
      <c r="R40" s="123"/>
      <c r="S40" s="123"/>
      <c r="T40" s="124"/>
      <c r="U40" s="125"/>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row>
    <row r="41" spans="1:58" s="136" customFormat="1" ht="18" x14ac:dyDescent="0.2">
      <c r="A41" s="193"/>
      <c r="B41" s="195"/>
      <c r="C41" s="173" t="s">
        <v>161</v>
      </c>
      <c r="D41" s="134">
        <v>45689</v>
      </c>
      <c r="E41" s="163">
        <f>IFERROR(VLOOKUP(D41,'Period Lookup'!$B$2:$C$49,2,FALSE),"-")</f>
        <v>14</v>
      </c>
      <c r="F41" s="134">
        <v>45809</v>
      </c>
      <c r="G41" s="163">
        <f>IFERROR(VLOOKUP(F41,'Period Lookup'!$B$2:$C$49,2,FALSE),"-")</f>
        <v>18</v>
      </c>
      <c r="H41" s="133">
        <f>IFERROR(VLOOKUP(F41,'Period Lookup'!$B:$C,2,FALSE)-VLOOKUP('GanttChart - V4'!D41,'Period Lookup'!$B:$C,2,FALSE)+1,"-")</f>
        <v>5</v>
      </c>
      <c r="I41" s="197"/>
      <c r="J41" s="135"/>
      <c r="K41" s="127"/>
      <c r="L41" s="127"/>
      <c r="M41" s="127"/>
      <c r="N41" s="127"/>
      <c r="O41" s="127"/>
      <c r="P41" s="127"/>
      <c r="Q41" s="127"/>
      <c r="R41" s="127"/>
      <c r="S41" s="127"/>
      <c r="T41" s="128"/>
      <c r="U41" s="129"/>
      <c r="V41" s="130"/>
      <c r="W41" s="130"/>
      <c r="X41" s="130"/>
      <c r="Y41" s="130"/>
      <c r="Z41" s="130"/>
      <c r="AA41" s="130"/>
      <c r="AB41" s="187">
        <v>45838</v>
      </c>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row>
    <row r="42" spans="1:58" s="139" customFormat="1" ht="18" x14ac:dyDescent="0.2">
      <c r="A42" s="192">
        <f>A40+0.1</f>
        <v>3.2</v>
      </c>
      <c r="B42" s="194" t="s">
        <v>132</v>
      </c>
      <c r="C42" s="174" t="s">
        <v>160</v>
      </c>
      <c r="D42" s="171">
        <v>45717</v>
      </c>
      <c r="E42" s="170">
        <f>IFERROR(VLOOKUP(D42,'Period Lookup'!$B$2:$C$49,2,FALSE),"-")</f>
        <v>15</v>
      </c>
      <c r="F42" s="171">
        <v>45778</v>
      </c>
      <c r="G42" s="170">
        <f>IFERROR(VLOOKUP(F42,'Period Lookup'!$B$2:$C$49,2,FALSE),"-")</f>
        <v>17</v>
      </c>
      <c r="H42" s="172">
        <f>IFERROR(VLOOKUP(F42,'Period Lookup'!$B:$C,2,FALSE)-VLOOKUP('GanttChart - V4'!D42,'Period Lookup'!$B:$C,2,FALSE)+1,"-")</f>
        <v>3</v>
      </c>
      <c r="I42" s="196">
        <f ca="1">IFERROR(IF(G43&lt;$D$5,100%,($D$5-E43)/(G43-E43)),"-")</f>
        <v>1</v>
      </c>
      <c r="J42" s="138"/>
      <c r="K42" s="123"/>
      <c r="L42" s="123"/>
      <c r="M42" s="123"/>
      <c r="N42" s="123"/>
      <c r="O42" s="123"/>
      <c r="P42" s="123"/>
      <c r="Q42" s="123"/>
      <c r="R42" s="123"/>
      <c r="S42" s="123"/>
      <c r="T42" s="124"/>
      <c r="U42" s="125"/>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row>
    <row r="43" spans="1:58" s="136" customFormat="1" ht="18" x14ac:dyDescent="0.2">
      <c r="A43" s="193"/>
      <c r="B43" s="195"/>
      <c r="C43" s="173" t="s">
        <v>161</v>
      </c>
      <c r="D43" s="134">
        <v>45839</v>
      </c>
      <c r="E43" s="163">
        <f>IFERROR(VLOOKUP(D43,'Period Lookup'!$B$2:$C$49,2,FALSE),"-")</f>
        <v>19</v>
      </c>
      <c r="F43" s="134">
        <v>45901</v>
      </c>
      <c r="G43" s="163">
        <f>IFERROR(VLOOKUP(F43,'Period Lookup'!$B$2:$C$49,2,FALSE),"-")</f>
        <v>21</v>
      </c>
      <c r="H43" s="133">
        <f>IFERROR(VLOOKUP(F43,'Period Lookup'!$B:$C,2,FALSE)-VLOOKUP('GanttChart - V4'!D43,'Period Lookup'!$B:$C,2,FALSE)+1,"-")</f>
        <v>3</v>
      </c>
      <c r="I43" s="197"/>
      <c r="J43" s="135"/>
      <c r="K43" s="127"/>
      <c r="L43" s="127"/>
      <c r="M43" s="127"/>
      <c r="N43" s="127"/>
      <c r="O43" s="127"/>
      <c r="P43" s="127"/>
      <c r="Q43" s="127"/>
      <c r="R43" s="127"/>
      <c r="S43" s="127"/>
      <c r="T43" s="128"/>
      <c r="U43" s="129"/>
      <c r="V43" s="130"/>
      <c r="W43" s="130"/>
      <c r="X43" s="130"/>
      <c r="Y43" s="130"/>
      <c r="Z43" s="130"/>
      <c r="AA43" s="130"/>
      <c r="AB43" s="130"/>
      <c r="AC43" s="130"/>
      <c r="AD43" s="130"/>
      <c r="AE43" s="187">
        <v>45926</v>
      </c>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row>
    <row r="44" spans="1:58" s="139" customFormat="1" ht="18" x14ac:dyDescent="0.2">
      <c r="A44" s="192">
        <f>A42+0.1</f>
        <v>3.3000000000000003</v>
      </c>
      <c r="B44" s="194" t="s">
        <v>133</v>
      </c>
      <c r="C44" s="174" t="s">
        <v>160</v>
      </c>
      <c r="D44" s="171">
        <v>45778</v>
      </c>
      <c r="E44" s="170">
        <f>IFERROR(VLOOKUP(D44,'Period Lookup'!$B$2:$C$49,2,FALSE),"-")</f>
        <v>17</v>
      </c>
      <c r="F44" s="171">
        <v>45809</v>
      </c>
      <c r="G44" s="170">
        <f>IFERROR(VLOOKUP(F44,'Period Lookup'!$B$2:$C$49,2,FALSE),"-")</f>
        <v>18</v>
      </c>
      <c r="H44" s="172">
        <f>IFERROR(VLOOKUP(F44,'Period Lookup'!$B:$C,2,FALSE)-VLOOKUP('GanttChart - V4'!D44,'Period Lookup'!$B:$C,2,FALSE)+1,"-")</f>
        <v>2</v>
      </c>
      <c r="I44" s="196">
        <f ca="1">IFERROR(IF(G45&lt;$D$5,100%,($D$5-E45)/(G45-E45)),"-")</f>
        <v>1</v>
      </c>
      <c r="J44" s="138"/>
      <c r="K44" s="123"/>
      <c r="L44" s="123"/>
      <c r="M44" s="123"/>
      <c r="N44" s="123"/>
      <c r="O44" s="123"/>
      <c r="P44" s="123"/>
      <c r="Q44" s="123"/>
      <c r="R44" s="123"/>
      <c r="S44" s="123"/>
      <c r="T44" s="124"/>
      <c r="U44" s="125"/>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row>
    <row r="45" spans="1:58" s="136" customFormat="1" ht="18" x14ac:dyDescent="0.2">
      <c r="A45" s="193"/>
      <c r="B45" s="195"/>
      <c r="C45" s="173" t="s">
        <v>161</v>
      </c>
      <c r="D45" s="134">
        <v>45901</v>
      </c>
      <c r="E45" s="163">
        <f>IFERROR(VLOOKUP(D45,'Period Lookup'!$B$2:$C$49,2,FALSE),"-")</f>
        <v>21</v>
      </c>
      <c r="F45" s="134">
        <v>45962</v>
      </c>
      <c r="G45" s="163">
        <f>IFERROR(VLOOKUP(F45,'Period Lookup'!$B$2:$C$49,2,FALSE),"-")</f>
        <v>23</v>
      </c>
      <c r="H45" s="133">
        <f>IFERROR(VLOOKUP(F45,'Period Lookup'!$B:$C,2,FALSE)-VLOOKUP('GanttChart - V4'!D45,'Period Lookup'!$B:$C,2,FALSE)+1,"-")</f>
        <v>3</v>
      </c>
      <c r="I45" s="197"/>
      <c r="J45" s="135"/>
      <c r="K45" s="127"/>
      <c r="L45" s="127"/>
      <c r="M45" s="127"/>
      <c r="N45" s="127"/>
      <c r="O45" s="127"/>
      <c r="P45" s="127"/>
      <c r="Q45" s="127"/>
      <c r="R45" s="127"/>
      <c r="S45" s="127"/>
      <c r="T45" s="128"/>
      <c r="U45" s="129"/>
      <c r="V45" s="130"/>
      <c r="W45" s="130"/>
      <c r="X45" s="130"/>
      <c r="Y45" s="130"/>
      <c r="Z45" s="130"/>
      <c r="AA45" s="130"/>
      <c r="AB45" s="130"/>
      <c r="AC45" s="130"/>
      <c r="AD45" s="130"/>
      <c r="AE45" s="187">
        <v>45929</v>
      </c>
      <c r="AF45" s="130"/>
      <c r="AG45" s="187">
        <v>45975</v>
      </c>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row>
    <row r="46" spans="1:58" s="139" customFormat="1" ht="18" x14ac:dyDescent="0.2">
      <c r="A46" s="192">
        <f>A44+0.1</f>
        <v>3.4000000000000004</v>
      </c>
      <c r="B46" s="194" t="s">
        <v>134</v>
      </c>
      <c r="C46" s="174" t="s">
        <v>160</v>
      </c>
      <c r="D46" s="171">
        <v>45839</v>
      </c>
      <c r="E46" s="170">
        <f>IFERROR(VLOOKUP(D46,'Period Lookup'!$B$2:$C$49,2,FALSE),"-")</f>
        <v>19</v>
      </c>
      <c r="F46" s="171">
        <v>45839</v>
      </c>
      <c r="G46" s="170">
        <f>IFERROR(VLOOKUP(F46,'Period Lookup'!$B$2:$C$49,2,FALSE),"-")</f>
        <v>19</v>
      </c>
      <c r="H46" s="172">
        <f>IFERROR(VLOOKUP(F46,'Period Lookup'!$B:$C,2,FALSE)-VLOOKUP('GanttChart - V4'!D46,'Period Lookup'!$B:$C,2,FALSE)+1,"-")</f>
        <v>1</v>
      </c>
      <c r="I46" s="196">
        <f ca="1">IFERROR(IF(G47&lt;$D$5,100%,($D$5-E47)/(G47-E47)),"-")</f>
        <v>1</v>
      </c>
      <c r="J46" s="138"/>
      <c r="K46" s="123"/>
      <c r="L46" s="123"/>
      <c r="M46" s="123"/>
      <c r="N46" s="123"/>
      <c r="O46" s="123"/>
      <c r="P46" s="123"/>
      <c r="Q46" s="123"/>
      <c r="R46" s="123"/>
      <c r="S46" s="123"/>
      <c r="T46" s="124"/>
      <c r="U46" s="125"/>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row>
    <row r="47" spans="1:58" s="136" customFormat="1" ht="18" x14ac:dyDescent="0.2">
      <c r="A47" s="193"/>
      <c r="B47" s="195"/>
      <c r="C47" s="173" t="s">
        <v>161</v>
      </c>
      <c r="D47" s="134">
        <v>45962</v>
      </c>
      <c r="E47" s="163">
        <f>IFERROR(VLOOKUP(D47,'Period Lookup'!$B$2:$C$49,2,FALSE),"-")</f>
        <v>23</v>
      </c>
      <c r="F47" s="134">
        <v>45962</v>
      </c>
      <c r="G47" s="163">
        <f>IFERROR(VLOOKUP(F47,'Period Lookup'!$B$2:$C$49,2,FALSE),"-")</f>
        <v>23</v>
      </c>
      <c r="H47" s="133">
        <f>IFERROR(VLOOKUP(F47,'Period Lookup'!$B:$C,2,FALSE)-VLOOKUP('GanttChart - V4'!D47,'Period Lookup'!$B:$C,2,FALSE)+1,"-")</f>
        <v>1</v>
      </c>
      <c r="I47" s="197"/>
      <c r="J47" s="135"/>
      <c r="K47" s="127"/>
      <c r="L47" s="127"/>
      <c r="M47" s="127"/>
      <c r="N47" s="127"/>
      <c r="O47" s="127"/>
      <c r="P47" s="127"/>
      <c r="Q47" s="127"/>
      <c r="R47" s="127"/>
      <c r="S47" s="127"/>
      <c r="T47" s="128"/>
      <c r="U47" s="129"/>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row>
    <row r="48" spans="1:58" s="139" customFormat="1" ht="18" x14ac:dyDescent="0.2">
      <c r="A48" s="192">
        <f>A46+0.1</f>
        <v>3.5000000000000004</v>
      </c>
      <c r="B48" s="194" t="s">
        <v>135</v>
      </c>
      <c r="C48" s="174" t="s">
        <v>160</v>
      </c>
      <c r="D48" s="171">
        <v>45870</v>
      </c>
      <c r="E48" s="170">
        <f>IFERROR(VLOOKUP(D48,'Period Lookup'!$B$2:$C$49,2,FALSE),"-")</f>
        <v>20</v>
      </c>
      <c r="F48" s="171">
        <v>45962</v>
      </c>
      <c r="G48" s="170">
        <f>IFERROR(VLOOKUP(F48,'Period Lookup'!$B$2:$C$49,2,FALSE),"-")</f>
        <v>23</v>
      </c>
      <c r="H48" s="172">
        <f>IFERROR(VLOOKUP(F48,'Period Lookup'!$B:$C,2,FALSE)-VLOOKUP('GanttChart - V4'!D48,'Period Lookup'!$B:$C,2,FALSE)+1,"-")</f>
        <v>4</v>
      </c>
      <c r="I48" s="196">
        <f ca="1">IFERROR(IF(G49&lt;=$D$5,100%,($D$5-E49)/(G49-E49)),"-")</f>
        <v>1</v>
      </c>
      <c r="J48" s="138"/>
      <c r="K48" s="123"/>
      <c r="L48" s="123"/>
      <c r="M48" s="123"/>
      <c r="N48" s="123"/>
      <c r="O48" s="123"/>
      <c r="P48" s="123"/>
      <c r="Q48" s="123"/>
      <c r="R48" s="123"/>
      <c r="S48" s="123"/>
      <c r="T48" s="124"/>
      <c r="U48" s="125"/>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row>
    <row r="49" spans="1:58" s="136" customFormat="1" ht="18" x14ac:dyDescent="0.2">
      <c r="A49" s="193"/>
      <c r="B49" s="195"/>
      <c r="C49" s="173" t="s">
        <v>161</v>
      </c>
      <c r="D49" s="134">
        <v>45992</v>
      </c>
      <c r="E49" s="163">
        <f>IFERROR(VLOOKUP(D49,'Period Lookup'!$B$2:$C$49,2,FALSE),"-")</f>
        <v>24</v>
      </c>
      <c r="F49" s="134">
        <v>45992</v>
      </c>
      <c r="G49" s="163">
        <f>IFERROR(VLOOKUP(F49,'Period Lookup'!$B$2:$C$49,2,FALSE),"-")</f>
        <v>24</v>
      </c>
      <c r="H49" s="133">
        <f>IFERROR(VLOOKUP(F49,'Period Lookup'!$B:$C,2,FALSE)-VLOOKUP('GanttChart - V4'!D49,'Period Lookup'!$B:$C,2,FALSE)+1,"-")</f>
        <v>1</v>
      </c>
      <c r="I49" s="197"/>
      <c r="J49" s="135"/>
      <c r="K49" s="127"/>
      <c r="L49" s="127"/>
      <c r="M49" s="127"/>
      <c r="N49" s="127"/>
      <c r="O49" s="127"/>
      <c r="P49" s="127"/>
      <c r="Q49" s="127"/>
      <c r="R49" s="127"/>
      <c r="S49" s="127"/>
      <c r="T49" s="128"/>
      <c r="U49" s="129"/>
      <c r="V49" s="130"/>
      <c r="W49" s="130"/>
      <c r="X49" s="130"/>
      <c r="Y49" s="130"/>
      <c r="Z49" s="130"/>
      <c r="AA49" s="130"/>
      <c r="AB49" s="130"/>
      <c r="AC49" s="130"/>
      <c r="AD49" s="130"/>
      <c r="AE49" s="130"/>
      <c r="AF49" s="130"/>
      <c r="AG49" s="130"/>
      <c r="AH49" s="187">
        <v>45993</v>
      </c>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row>
    <row r="50" spans="1:58" s="139" customFormat="1" ht="18" x14ac:dyDescent="0.2">
      <c r="A50" s="192">
        <f t="shared" ref="A50" si="2">A48+0.1</f>
        <v>3.6000000000000005</v>
      </c>
      <c r="B50" s="194" t="s">
        <v>136</v>
      </c>
      <c r="C50" s="174" t="s">
        <v>160</v>
      </c>
      <c r="D50" s="171">
        <v>45992</v>
      </c>
      <c r="E50" s="170">
        <f>IFERROR(VLOOKUP(D50,'Period Lookup'!$B$2:$C$49,2,FALSE),"-")</f>
        <v>24</v>
      </c>
      <c r="F50" s="171">
        <v>45992</v>
      </c>
      <c r="G50" s="170">
        <f>IFERROR(VLOOKUP(F50,'Period Lookup'!$B$2:$C$49,2,FALSE),"-")</f>
        <v>24</v>
      </c>
      <c r="H50" s="172">
        <f>IFERROR(VLOOKUP(F50,'Period Lookup'!$B:$C,2,FALSE)-VLOOKUP('GanttChart - V4'!D50,'Period Lookup'!$B:$C,2,FALSE)+1,"-")</f>
        <v>1</v>
      </c>
      <c r="I50" s="196">
        <v>1</v>
      </c>
      <c r="J50" s="138"/>
      <c r="K50" s="123"/>
      <c r="L50" s="123"/>
      <c r="M50" s="123"/>
      <c r="N50" s="123"/>
      <c r="O50" s="123"/>
      <c r="P50" s="123"/>
      <c r="Q50" s="123"/>
      <c r="R50" s="123"/>
      <c r="S50" s="123"/>
      <c r="T50" s="124"/>
      <c r="U50" s="125"/>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row>
    <row r="51" spans="1:58" s="136" customFormat="1" ht="18" x14ac:dyDescent="0.2">
      <c r="A51" s="193"/>
      <c r="B51" s="195"/>
      <c r="C51" s="173" t="s">
        <v>161</v>
      </c>
      <c r="D51" s="134">
        <v>45992</v>
      </c>
      <c r="E51" s="163">
        <f>IFERROR(VLOOKUP(D51,'Period Lookup'!$B$2:$C$49,2,FALSE),"-")</f>
        <v>24</v>
      </c>
      <c r="F51" s="134">
        <v>45992</v>
      </c>
      <c r="G51" s="163">
        <f>IFERROR(VLOOKUP(F51,'Period Lookup'!$B$2:$C$49,2,FALSE),"-")</f>
        <v>24</v>
      </c>
      <c r="H51" s="133">
        <f>IFERROR(VLOOKUP(F51,'Period Lookup'!$B:$C,2,FALSE)-VLOOKUP('GanttChart - V4'!D51,'Period Lookup'!$B:$C,2,FALSE)+1,"-")</f>
        <v>1</v>
      </c>
      <c r="I51" s="197"/>
      <c r="J51" s="135"/>
      <c r="K51" s="127"/>
      <c r="L51" s="127"/>
      <c r="M51" s="127"/>
      <c r="N51" s="127"/>
      <c r="O51" s="127"/>
      <c r="P51" s="127"/>
      <c r="Q51" s="127"/>
      <c r="R51" s="127"/>
      <c r="S51" s="127"/>
      <c r="T51" s="128"/>
      <c r="U51" s="129"/>
      <c r="V51" s="130"/>
      <c r="W51" s="130"/>
      <c r="X51" s="130"/>
      <c r="Y51" s="130"/>
      <c r="Z51" s="130"/>
      <c r="AA51" s="130"/>
      <c r="AB51" s="130"/>
      <c r="AC51" s="130"/>
      <c r="AD51" s="130"/>
      <c r="AE51" s="130"/>
      <c r="AF51" s="130"/>
      <c r="AG51" s="130"/>
      <c r="AH51" s="187">
        <v>46008</v>
      </c>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0"/>
      <c r="BE51" s="130"/>
      <c r="BF51" s="130"/>
    </row>
    <row r="52" spans="1:58" s="189" customFormat="1" ht="52.5" x14ac:dyDescent="0.2">
      <c r="A52" s="141">
        <v>4</v>
      </c>
      <c r="B52" s="142" t="s">
        <v>140</v>
      </c>
      <c r="C52" s="142"/>
      <c r="D52" s="145"/>
      <c r="E52" s="145"/>
      <c r="F52" s="145"/>
      <c r="G52" s="145"/>
      <c r="H52" s="179"/>
      <c r="I52" s="180"/>
      <c r="J52" s="149"/>
      <c r="K52" s="181"/>
      <c r="L52" s="181"/>
      <c r="M52" s="181"/>
      <c r="N52" s="181"/>
      <c r="O52" s="181"/>
      <c r="P52" s="181"/>
      <c r="Q52" s="181"/>
      <c r="R52" s="181"/>
      <c r="S52" s="181"/>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182"/>
    </row>
    <row r="53" spans="1:58" s="139" customFormat="1" ht="18" x14ac:dyDescent="0.2">
      <c r="A53" s="192">
        <f>A52+0.1</f>
        <v>4.0999999999999996</v>
      </c>
      <c r="B53" s="194" t="s">
        <v>139</v>
      </c>
      <c r="C53" s="174" t="s">
        <v>160</v>
      </c>
      <c r="D53" s="171">
        <v>46023</v>
      </c>
      <c r="E53" s="170">
        <f>IFERROR(VLOOKUP(D53,'Period Lookup'!$B$2:$C$49,2,FALSE),"-")</f>
        <v>25</v>
      </c>
      <c r="F53" s="171">
        <v>46113</v>
      </c>
      <c r="G53" s="170">
        <f>IFERROR(VLOOKUP(F53,'Period Lookup'!$B$2:$C$49,2,FALSE),"-")</f>
        <v>28</v>
      </c>
      <c r="H53" s="172">
        <f>IFERROR(VLOOKUP(F53,'Period Lookup'!$B:$C,2,FALSE)-VLOOKUP('GanttChart - V4'!D53,'Period Lookup'!$B:$C,2,FALSE)+1,"-")</f>
        <v>4</v>
      </c>
      <c r="I53" s="196">
        <v>0.8</v>
      </c>
      <c r="J53" s="138"/>
      <c r="K53" s="123"/>
      <c r="L53" s="123"/>
      <c r="M53" s="123"/>
      <c r="N53" s="123"/>
      <c r="O53" s="123"/>
      <c r="P53" s="123"/>
      <c r="Q53" s="123"/>
      <c r="R53" s="123"/>
      <c r="S53" s="123"/>
      <c r="T53" s="124"/>
      <c r="U53" s="125"/>
      <c r="V53" s="126"/>
      <c r="W53" s="126"/>
      <c r="X53" s="126"/>
      <c r="Y53" s="126"/>
      <c r="Z53" s="126"/>
      <c r="AA53" s="126"/>
      <c r="AB53" s="126"/>
      <c r="AC53" s="126"/>
      <c r="AD53" s="126"/>
      <c r="AE53" s="126"/>
      <c r="AF53" s="126"/>
      <c r="AG53" s="126"/>
      <c r="AH53" s="126"/>
      <c r="AI53" s="126"/>
      <c r="AJ53" s="126"/>
      <c r="AK53" s="126"/>
      <c r="AL53" s="126"/>
      <c r="AM53" s="126"/>
      <c r="AN53" s="126"/>
      <c r="AO53" s="126"/>
      <c r="AP53" s="126"/>
      <c r="AQ53" s="126"/>
      <c r="AR53" s="126"/>
      <c r="AS53" s="126"/>
      <c r="AT53" s="126"/>
      <c r="AU53" s="126"/>
      <c r="AV53" s="126"/>
      <c r="AW53" s="126"/>
      <c r="AX53" s="126"/>
      <c r="AY53" s="126"/>
      <c r="AZ53" s="126"/>
      <c r="BA53" s="126"/>
      <c r="BB53" s="126"/>
      <c r="BC53" s="126"/>
      <c r="BD53" s="126"/>
      <c r="BE53" s="126"/>
      <c r="BF53" s="126"/>
    </row>
    <row r="54" spans="1:58" s="136" customFormat="1" ht="18" x14ac:dyDescent="0.2">
      <c r="A54" s="193"/>
      <c r="B54" s="195"/>
      <c r="C54" s="173" t="s">
        <v>161</v>
      </c>
      <c r="D54" s="134">
        <v>46054</v>
      </c>
      <c r="E54" s="163">
        <f>IFERROR(VLOOKUP(D54,'Period Lookup'!$B$2:$C$49,2,FALSE),"-")</f>
        <v>26</v>
      </c>
      <c r="F54" s="134"/>
      <c r="G54" s="163" t="str">
        <f>IFERROR(VLOOKUP(F54,'Period Lookup'!$B$2:$C$49,2,FALSE),"-")</f>
        <v>-</v>
      </c>
      <c r="H54" s="133" t="str">
        <f>IFERROR(VLOOKUP(F54,'Period Lookup'!$B:$C,2,FALSE)-VLOOKUP('GanttChart - V4'!D54,'Period Lookup'!$B:$C,2,FALSE)+1,"-")</f>
        <v>-</v>
      </c>
      <c r="I54" s="197"/>
      <c r="J54" s="135"/>
      <c r="K54" s="127"/>
      <c r="L54" s="127"/>
      <c r="M54" s="127"/>
      <c r="N54" s="127"/>
      <c r="O54" s="127"/>
      <c r="P54" s="127"/>
      <c r="Q54" s="127"/>
      <c r="R54" s="127"/>
      <c r="S54" s="127"/>
      <c r="T54" s="128"/>
      <c r="U54" s="129"/>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row>
    <row r="55" spans="1:58" s="189" customFormat="1" ht="48.75" x14ac:dyDescent="0.2">
      <c r="A55" s="141">
        <v>5</v>
      </c>
      <c r="B55" s="142" t="s">
        <v>150</v>
      </c>
      <c r="C55" s="142"/>
      <c r="D55" s="145"/>
      <c r="E55" s="145"/>
      <c r="F55" s="145"/>
      <c r="G55" s="145"/>
      <c r="H55" s="179"/>
      <c r="I55" s="180"/>
      <c r="J55" s="149"/>
      <c r="K55" s="181"/>
      <c r="L55" s="181"/>
      <c r="M55" s="181"/>
      <c r="N55" s="181"/>
      <c r="O55" s="181"/>
      <c r="P55" s="181"/>
      <c r="Q55" s="181"/>
      <c r="R55" s="181"/>
      <c r="S55" s="181"/>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c r="AR55" s="182"/>
      <c r="AS55" s="182"/>
      <c r="AT55" s="182"/>
      <c r="AU55" s="182"/>
      <c r="AV55" s="182"/>
      <c r="AW55" s="182"/>
      <c r="AX55" s="182"/>
      <c r="AY55" s="182"/>
      <c r="AZ55" s="182"/>
      <c r="BA55" s="182"/>
      <c r="BB55" s="182"/>
      <c r="BC55" s="182"/>
      <c r="BD55" s="182"/>
      <c r="BE55" s="182"/>
      <c r="BF55" s="182"/>
    </row>
    <row r="56" spans="1:58" s="139" customFormat="1" ht="91.15" customHeight="1" x14ac:dyDescent="0.2">
      <c r="A56" s="192">
        <f>A55+0.1</f>
        <v>5.0999999999999996</v>
      </c>
      <c r="B56" s="194" t="s">
        <v>141</v>
      </c>
      <c r="C56" s="174" t="s">
        <v>160</v>
      </c>
      <c r="D56" s="171">
        <v>46143</v>
      </c>
      <c r="E56" s="170">
        <f>IFERROR(VLOOKUP(D56,'Period Lookup'!$B$2:$C$49,2,FALSE),"-")</f>
        <v>29</v>
      </c>
      <c r="F56" s="171">
        <v>46204</v>
      </c>
      <c r="G56" s="170">
        <f>IFERROR(VLOOKUP(F56,'Period Lookup'!$B$2:$C$49,2,FALSE),"-")</f>
        <v>31</v>
      </c>
      <c r="H56" s="172">
        <f>IFERROR(VLOOKUP(F56,'Period Lookup'!$B:$C,2,FALSE)-VLOOKUP('GanttChart - V4'!D56,'Period Lookup'!$B:$C,2,FALSE)+1,"-")</f>
        <v>3</v>
      </c>
      <c r="I56" s="196" t="str">
        <f ca="1">IFERROR(IF(G57&lt;$D$5,100%,($D$5-E57)/(G57-E57)),"-")</f>
        <v>-</v>
      </c>
      <c r="J56" s="138"/>
      <c r="K56" s="123"/>
      <c r="L56" s="123"/>
      <c r="M56" s="123"/>
      <c r="N56" s="123"/>
      <c r="O56" s="123"/>
      <c r="P56" s="123"/>
      <c r="Q56" s="123"/>
      <c r="R56" s="123"/>
      <c r="S56" s="123"/>
      <c r="T56" s="124"/>
      <c r="U56" s="125"/>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row>
    <row r="57" spans="1:58" s="136" customFormat="1" ht="48" customHeight="1" x14ac:dyDescent="0.2">
      <c r="A57" s="193"/>
      <c r="B57" s="195"/>
      <c r="C57" s="173" t="s">
        <v>161</v>
      </c>
      <c r="D57" s="134"/>
      <c r="E57" s="163" t="str">
        <f>IFERROR(VLOOKUP(D57,'Period Lookup'!$B$2:$C$49,2,FALSE),"-")</f>
        <v>-</v>
      </c>
      <c r="F57" s="134"/>
      <c r="G57" s="163" t="str">
        <f>IFERROR(VLOOKUP(F57,'Period Lookup'!$B$2:$C$49,2,FALSE),"-")</f>
        <v>-</v>
      </c>
      <c r="H57" s="133" t="str">
        <f>IFERROR(VLOOKUP(F57,'Period Lookup'!$B:$C,2,FALSE)-VLOOKUP('GanttChart - V4'!D57,'Period Lookup'!$B:$C,2,FALSE)+1,"-")</f>
        <v>-</v>
      </c>
      <c r="I57" s="197"/>
      <c r="J57" s="135"/>
      <c r="K57" s="127"/>
      <c r="L57" s="127"/>
      <c r="M57" s="127"/>
      <c r="N57" s="127"/>
      <c r="O57" s="127"/>
      <c r="P57" s="127"/>
      <c r="Q57" s="127"/>
      <c r="R57" s="127"/>
      <c r="S57" s="127"/>
      <c r="T57" s="128"/>
      <c r="U57" s="129"/>
      <c r="V57" s="130"/>
      <c r="W57" s="130"/>
      <c r="X57" s="130"/>
      <c r="Y57" s="130"/>
      <c r="Z57" s="130"/>
      <c r="AA57" s="130"/>
      <c r="AB57" s="130"/>
      <c r="AC57" s="130"/>
      <c r="AD57" s="130"/>
      <c r="AE57" s="130"/>
      <c r="AF57" s="130"/>
      <c r="AG57" s="130"/>
      <c r="AH57" s="130"/>
      <c r="AI57" s="130"/>
      <c r="AJ57" s="130"/>
      <c r="AK57" s="130"/>
      <c r="AL57" s="130"/>
      <c r="AM57" s="130"/>
      <c r="AN57" s="130"/>
      <c r="AO57" s="130"/>
      <c r="AP57" s="130"/>
      <c r="AQ57" s="130"/>
      <c r="AR57" s="130"/>
      <c r="AS57" s="130"/>
      <c r="AT57" s="130"/>
      <c r="AU57" s="130"/>
      <c r="AV57" s="130"/>
      <c r="AW57" s="130"/>
      <c r="AX57" s="130"/>
      <c r="AY57" s="130"/>
      <c r="AZ57" s="130"/>
      <c r="BA57" s="130"/>
      <c r="BB57" s="130"/>
      <c r="BC57" s="130"/>
      <c r="BD57" s="130"/>
      <c r="BE57" s="130"/>
      <c r="BF57" s="130"/>
    </row>
    <row r="58" spans="1:58" s="139" customFormat="1" ht="18" x14ac:dyDescent="0.2">
      <c r="A58" s="192">
        <f>A56+0.1</f>
        <v>5.1999999999999993</v>
      </c>
      <c r="B58" s="194" t="s">
        <v>142</v>
      </c>
      <c r="C58" s="174" t="s">
        <v>160</v>
      </c>
      <c r="D58" s="171">
        <v>46143</v>
      </c>
      <c r="E58" s="170">
        <f>IFERROR(VLOOKUP(D58,'Period Lookup'!$B$2:$C$49,2,FALSE),"-")</f>
        <v>29</v>
      </c>
      <c r="F58" s="171">
        <v>46204</v>
      </c>
      <c r="G58" s="170">
        <f>IFERROR(VLOOKUP(F58,'Period Lookup'!$B$2:$C$49,2,FALSE),"-")</f>
        <v>31</v>
      </c>
      <c r="H58" s="172">
        <f>IFERROR(VLOOKUP(F58,'Period Lookup'!$B:$C,2,FALSE)-VLOOKUP('GanttChart - V4'!D58,'Period Lookup'!$B:$C,2,FALSE)+1,"-")</f>
        <v>3</v>
      </c>
      <c r="I58" s="196" t="str">
        <f ca="1">IFERROR(IF(G59&lt;$D$5,100%,($D$5-E59)/(G59-E59)),"-")</f>
        <v>-</v>
      </c>
      <c r="J58" s="138"/>
      <c r="K58" s="123"/>
      <c r="L58" s="123"/>
      <c r="M58" s="123"/>
      <c r="N58" s="123"/>
      <c r="O58" s="123"/>
      <c r="P58" s="123"/>
      <c r="Q58" s="123"/>
      <c r="R58" s="123"/>
      <c r="S58" s="123"/>
      <c r="T58" s="124"/>
      <c r="U58" s="125"/>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row>
    <row r="59" spans="1:58" s="136" customFormat="1" ht="18" x14ac:dyDescent="0.2">
      <c r="A59" s="193"/>
      <c r="B59" s="195"/>
      <c r="C59" s="173" t="s">
        <v>161</v>
      </c>
      <c r="D59" s="134"/>
      <c r="E59" s="163" t="str">
        <f>IFERROR(VLOOKUP(D59,'Period Lookup'!$B$2:$C$49,2,FALSE),"-")</f>
        <v>-</v>
      </c>
      <c r="F59" s="134"/>
      <c r="G59" s="163" t="str">
        <f>IFERROR(VLOOKUP(F59,'Period Lookup'!$B$2:$C$49,2,FALSE),"-")</f>
        <v>-</v>
      </c>
      <c r="H59" s="133" t="str">
        <f>IFERROR(VLOOKUP(F59,'Period Lookup'!$B:$C,2,FALSE)-VLOOKUP('GanttChart - V4'!D59,'Period Lookup'!$B:$C,2,FALSE)+1,"-")</f>
        <v>-</v>
      </c>
      <c r="I59" s="197"/>
      <c r="J59" s="135"/>
      <c r="K59" s="127"/>
      <c r="L59" s="127"/>
      <c r="M59" s="127"/>
      <c r="N59" s="127"/>
      <c r="O59" s="127"/>
      <c r="P59" s="127"/>
      <c r="Q59" s="127"/>
      <c r="R59" s="127"/>
      <c r="S59" s="127"/>
      <c r="T59" s="128"/>
      <c r="U59" s="129"/>
      <c r="V59" s="130"/>
      <c r="W59" s="130"/>
      <c r="X59" s="130"/>
      <c r="Y59" s="130"/>
      <c r="Z59" s="130"/>
      <c r="AA59" s="130"/>
      <c r="AB59" s="130"/>
      <c r="AC59" s="130"/>
      <c r="AD59" s="130"/>
      <c r="AE59" s="130"/>
      <c r="AF59" s="130"/>
      <c r="AG59" s="130"/>
      <c r="AH59" s="130"/>
      <c r="AI59" s="130"/>
      <c r="AJ59" s="130"/>
      <c r="AK59" s="130"/>
      <c r="AL59" s="130"/>
      <c r="AM59" s="130"/>
      <c r="AN59" s="130"/>
      <c r="AO59" s="130"/>
      <c r="AP59" s="130"/>
      <c r="AQ59" s="130"/>
      <c r="AR59" s="130"/>
      <c r="AS59" s="130"/>
      <c r="AT59" s="130"/>
      <c r="AU59" s="130"/>
      <c r="AV59" s="130"/>
      <c r="AW59" s="130"/>
      <c r="AX59" s="130"/>
      <c r="AY59" s="130"/>
      <c r="AZ59" s="130"/>
      <c r="BA59" s="130"/>
      <c r="BB59" s="130"/>
      <c r="BC59" s="130"/>
      <c r="BD59" s="130"/>
      <c r="BE59" s="130"/>
      <c r="BF59" s="130"/>
    </row>
    <row r="60" spans="1:58" s="139" customFormat="1" ht="18" x14ac:dyDescent="0.2">
      <c r="A60" s="192">
        <f>A58+0.1</f>
        <v>5.2999999999999989</v>
      </c>
      <c r="B60" s="194" t="s">
        <v>143</v>
      </c>
      <c r="C60" s="174" t="s">
        <v>160</v>
      </c>
      <c r="D60" s="171">
        <v>46174</v>
      </c>
      <c r="E60" s="170">
        <f>IFERROR(VLOOKUP(D60,'Period Lookup'!$B$2:$C$49,2,FALSE),"-")</f>
        <v>30</v>
      </c>
      <c r="F60" s="171">
        <v>46296</v>
      </c>
      <c r="G60" s="170">
        <f>IFERROR(VLOOKUP(F60,'Period Lookup'!$B$2:$C$49,2,FALSE),"-")</f>
        <v>34</v>
      </c>
      <c r="H60" s="172">
        <f>IFERROR(VLOOKUP(F60,'Period Lookup'!$B:$C,2,FALSE)-VLOOKUP('GanttChart - V4'!D60,'Period Lookup'!$B:$C,2,FALSE)+1,"-")</f>
        <v>5</v>
      </c>
      <c r="I60" s="196" t="str">
        <f ca="1">IFERROR(IF(G61&lt;$D$5,100%,($D$5-E61)/(G61-E61)),"-")</f>
        <v>-</v>
      </c>
      <c r="J60" s="138"/>
      <c r="K60" s="123"/>
      <c r="L60" s="123"/>
      <c r="M60" s="123"/>
      <c r="N60" s="123"/>
      <c r="O60" s="123"/>
      <c r="P60" s="123"/>
      <c r="Q60" s="123"/>
      <c r="R60" s="123"/>
      <c r="S60" s="123"/>
      <c r="T60" s="124"/>
      <c r="U60" s="125"/>
      <c r="V60" s="126"/>
      <c r="W60" s="126"/>
      <c r="X60" s="126"/>
      <c r="Y60" s="126"/>
      <c r="Z60" s="126"/>
      <c r="AA60" s="126"/>
      <c r="AB60" s="126"/>
      <c r="AC60" s="126"/>
      <c r="AD60" s="126"/>
      <c r="AE60" s="126"/>
      <c r="AF60" s="126"/>
      <c r="AG60" s="126"/>
      <c r="AH60" s="126"/>
      <c r="AI60" s="126"/>
      <c r="AJ60" s="126"/>
      <c r="AK60" s="126"/>
      <c r="AL60" s="126"/>
      <c r="AM60" s="126"/>
      <c r="AN60" s="126"/>
      <c r="AO60" s="126"/>
      <c r="AP60" s="126"/>
      <c r="AQ60" s="126"/>
      <c r="AR60" s="126"/>
      <c r="AS60" s="126"/>
      <c r="AT60" s="126"/>
      <c r="AU60" s="126"/>
      <c r="AV60" s="126"/>
      <c r="AW60" s="126"/>
      <c r="AX60" s="126"/>
      <c r="AY60" s="126"/>
      <c r="AZ60" s="126"/>
      <c r="BA60" s="126"/>
      <c r="BB60" s="126"/>
      <c r="BC60" s="126"/>
      <c r="BD60" s="126"/>
      <c r="BE60" s="126"/>
      <c r="BF60" s="126"/>
    </row>
    <row r="61" spans="1:58" s="136" customFormat="1" ht="18" x14ac:dyDescent="0.2">
      <c r="A61" s="193"/>
      <c r="B61" s="195"/>
      <c r="C61" s="173" t="s">
        <v>161</v>
      </c>
      <c r="D61" s="134"/>
      <c r="E61" s="163" t="str">
        <f>IFERROR(VLOOKUP(D61,'Period Lookup'!$B$2:$C$49,2,FALSE),"-")</f>
        <v>-</v>
      </c>
      <c r="F61" s="134"/>
      <c r="G61" s="163" t="str">
        <f>IFERROR(VLOOKUP(F61,'Period Lookup'!$B$2:$C$49,2,FALSE),"-")</f>
        <v>-</v>
      </c>
      <c r="H61" s="133" t="str">
        <f>IFERROR(VLOOKUP(F61,'Period Lookup'!$B:$C,2,FALSE)-VLOOKUP('GanttChart - V4'!D61,'Period Lookup'!$B:$C,2,FALSE)+1,"-")</f>
        <v>-</v>
      </c>
      <c r="I61" s="197"/>
      <c r="J61" s="135"/>
      <c r="K61" s="127"/>
      <c r="L61" s="127"/>
      <c r="M61" s="127"/>
      <c r="N61" s="127"/>
      <c r="O61" s="127"/>
      <c r="P61" s="127"/>
      <c r="Q61" s="127"/>
      <c r="R61" s="127"/>
      <c r="S61" s="127"/>
      <c r="T61" s="128"/>
      <c r="U61" s="129"/>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c r="AU61" s="130"/>
      <c r="AV61" s="130"/>
      <c r="AW61" s="130"/>
      <c r="AX61" s="130"/>
      <c r="AY61" s="130"/>
      <c r="AZ61" s="130"/>
      <c r="BA61" s="130"/>
      <c r="BB61" s="130"/>
      <c r="BC61" s="130"/>
      <c r="BD61" s="130"/>
      <c r="BE61" s="130"/>
      <c r="BF61" s="130"/>
    </row>
    <row r="62" spans="1:58" s="139" customFormat="1" ht="18" x14ac:dyDescent="0.2">
      <c r="A62" s="192">
        <f>A60+0.1</f>
        <v>5.3999999999999986</v>
      </c>
      <c r="B62" s="194" t="s">
        <v>144</v>
      </c>
      <c r="C62" s="174" t="s">
        <v>160</v>
      </c>
      <c r="D62" s="171">
        <v>46143</v>
      </c>
      <c r="E62" s="170">
        <f>IFERROR(VLOOKUP(D62,'Period Lookup'!$B$2:$C$49,2,FALSE),"-")</f>
        <v>29</v>
      </c>
      <c r="F62" s="171">
        <v>46204</v>
      </c>
      <c r="G62" s="170">
        <f>IFERROR(VLOOKUP(F62,'Period Lookup'!$B$2:$C$49,2,FALSE),"-")</f>
        <v>31</v>
      </c>
      <c r="H62" s="172">
        <f>IFERROR(VLOOKUP(F62,'Period Lookup'!$B:$C,2,FALSE)-VLOOKUP('GanttChart - V4'!D62,'Period Lookup'!$B:$C,2,FALSE)+1,"-")</f>
        <v>3</v>
      </c>
      <c r="I62" s="196" t="str">
        <f ca="1">IFERROR(IF(G63&lt;$D$5,100%,($D$5-E63)/(G63-E63)),"-")</f>
        <v>-</v>
      </c>
      <c r="J62" s="138"/>
      <c r="K62" s="123"/>
      <c r="L62" s="123"/>
      <c r="M62" s="123"/>
      <c r="N62" s="123"/>
      <c r="O62" s="123"/>
      <c r="P62" s="123"/>
      <c r="Q62" s="123"/>
      <c r="R62" s="123"/>
      <c r="S62" s="123"/>
      <c r="T62" s="124"/>
      <c r="U62" s="125"/>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6"/>
      <c r="AV62" s="126"/>
      <c r="AW62" s="126"/>
      <c r="AX62" s="126"/>
      <c r="AY62" s="126"/>
      <c r="AZ62" s="126"/>
      <c r="BA62" s="126"/>
      <c r="BB62" s="126"/>
      <c r="BC62" s="126"/>
      <c r="BD62" s="126"/>
      <c r="BE62" s="126"/>
      <c r="BF62" s="126"/>
    </row>
    <row r="63" spans="1:58" s="136" customFormat="1" ht="18" x14ac:dyDescent="0.2">
      <c r="A63" s="193"/>
      <c r="B63" s="195"/>
      <c r="C63" s="173" t="s">
        <v>161</v>
      </c>
      <c r="D63" s="134"/>
      <c r="E63" s="163" t="str">
        <f>IFERROR(VLOOKUP(D63,'Period Lookup'!$B$2:$C$49,2,FALSE),"-")</f>
        <v>-</v>
      </c>
      <c r="F63" s="134"/>
      <c r="G63" s="163" t="str">
        <f>IFERROR(VLOOKUP(F63,'Period Lookup'!$B$2:$C$49,2,FALSE),"-")</f>
        <v>-</v>
      </c>
      <c r="H63" s="133" t="str">
        <f>IFERROR(VLOOKUP(F63,'Period Lookup'!$B:$C,2,FALSE)-VLOOKUP('GanttChart - V4'!D63,'Period Lookup'!$B:$C,2,FALSE)+1,"-")</f>
        <v>-</v>
      </c>
      <c r="I63" s="197"/>
      <c r="J63" s="135"/>
      <c r="K63" s="127"/>
      <c r="L63" s="127"/>
      <c r="M63" s="127"/>
      <c r="N63" s="127"/>
      <c r="O63" s="127"/>
      <c r="P63" s="127"/>
      <c r="Q63" s="127"/>
      <c r="R63" s="127"/>
      <c r="S63" s="127"/>
      <c r="T63" s="128"/>
      <c r="U63" s="129"/>
      <c r="V63" s="130"/>
      <c r="W63" s="130"/>
      <c r="X63" s="130"/>
      <c r="Y63" s="130"/>
      <c r="Z63" s="130"/>
      <c r="AA63" s="130"/>
      <c r="AB63" s="130"/>
      <c r="AC63" s="130"/>
      <c r="AD63" s="130"/>
      <c r="AE63" s="130"/>
      <c r="AF63" s="130"/>
      <c r="AG63" s="130"/>
      <c r="AH63" s="130"/>
      <c r="AI63" s="130"/>
      <c r="AJ63" s="130"/>
      <c r="AK63" s="130"/>
      <c r="AL63" s="130"/>
      <c r="AM63" s="130"/>
      <c r="AN63" s="130"/>
      <c r="AO63" s="130"/>
      <c r="AP63" s="130"/>
      <c r="AQ63" s="130"/>
      <c r="AR63" s="130"/>
      <c r="AS63" s="130"/>
      <c r="AT63" s="130"/>
      <c r="AU63" s="130"/>
      <c r="AV63" s="130"/>
      <c r="AW63" s="130"/>
      <c r="AX63" s="130"/>
      <c r="AY63" s="130"/>
      <c r="AZ63" s="130"/>
      <c r="BA63" s="130"/>
      <c r="BB63" s="130"/>
      <c r="BC63" s="130"/>
      <c r="BD63" s="130"/>
      <c r="BE63" s="130"/>
      <c r="BF63" s="130"/>
    </row>
    <row r="64" spans="1:58" s="139" customFormat="1" ht="18" x14ac:dyDescent="0.2">
      <c r="A64" s="192">
        <f>A62+0.1</f>
        <v>5.4999999999999982</v>
      </c>
      <c r="B64" s="194" t="s">
        <v>145</v>
      </c>
      <c r="C64" s="174" t="s">
        <v>160</v>
      </c>
      <c r="D64" s="171">
        <v>46235</v>
      </c>
      <c r="E64" s="170">
        <f>IFERROR(VLOOKUP(D64,'Period Lookup'!$B$2:$C$49,2,FALSE),"-")</f>
        <v>32</v>
      </c>
      <c r="F64" s="171">
        <v>46447</v>
      </c>
      <c r="G64" s="170">
        <f>IFERROR(VLOOKUP(F64,'Period Lookup'!$B$2:$C$49,2,FALSE),"-")</f>
        <v>39</v>
      </c>
      <c r="H64" s="172">
        <f>IFERROR(VLOOKUP(F64,'Period Lookup'!$B:$C,2,FALSE)-VLOOKUP('GanttChart - V4'!D64,'Period Lookup'!$B:$C,2,FALSE)+1,"-")</f>
        <v>8</v>
      </c>
      <c r="I64" s="196" t="str">
        <f ca="1">IFERROR(IF(G65&lt;$D$5,100%,($D$5-E65)/(G65-E65)),"-")</f>
        <v>-</v>
      </c>
      <c r="J64" s="138"/>
      <c r="K64" s="123"/>
      <c r="L64" s="123"/>
      <c r="M64" s="123"/>
      <c r="N64" s="123"/>
      <c r="O64" s="123"/>
      <c r="P64" s="123"/>
      <c r="Q64" s="123"/>
      <c r="R64" s="123"/>
      <c r="S64" s="123"/>
      <c r="T64" s="124"/>
      <c r="U64" s="125"/>
      <c r="V64" s="126"/>
      <c r="W64" s="126"/>
      <c r="X64" s="126"/>
      <c r="Y64" s="126"/>
      <c r="Z64" s="126"/>
      <c r="AA64" s="126"/>
      <c r="AB64" s="126"/>
      <c r="AC64" s="126"/>
      <c r="AD64" s="126"/>
      <c r="AE64" s="126"/>
      <c r="AF64" s="126"/>
      <c r="AG64" s="126"/>
      <c r="AH64" s="126"/>
      <c r="AI64" s="126"/>
      <c r="AJ64" s="126"/>
      <c r="AK64" s="126"/>
      <c r="AL64" s="126"/>
      <c r="AM64" s="126"/>
      <c r="AN64" s="126"/>
      <c r="AO64" s="126"/>
      <c r="AP64" s="126"/>
      <c r="AQ64" s="126"/>
      <c r="AR64" s="126"/>
      <c r="AS64" s="126"/>
      <c r="AT64" s="126"/>
      <c r="AU64" s="126"/>
      <c r="AV64" s="126"/>
      <c r="AW64" s="126"/>
      <c r="AX64" s="126"/>
      <c r="AY64" s="126"/>
      <c r="AZ64" s="126"/>
      <c r="BA64" s="126"/>
      <c r="BB64" s="126"/>
      <c r="BC64" s="126"/>
      <c r="BD64" s="126"/>
      <c r="BE64" s="126"/>
      <c r="BF64" s="126"/>
    </row>
    <row r="65" spans="1:58" s="136" customFormat="1" ht="18" x14ac:dyDescent="0.2">
      <c r="A65" s="193"/>
      <c r="B65" s="195"/>
      <c r="C65" s="173" t="s">
        <v>161</v>
      </c>
      <c r="D65" s="134"/>
      <c r="E65" s="163" t="str">
        <f>IFERROR(VLOOKUP(D65,'Period Lookup'!$B$2:$C$49,2,FALSE),"-")</f>
        <v>-</v>
      </c>
      <c r="F65" s="134"/>
      <c r="G65" s="163" t="str">
        <f>IFERROR(VLOOKUP(F65,'Period Lookup'!$B$2:$C$49,2,FALSE),"-")</f>
        <v>-</v>
      </c>
      <c r="H65" s="133" t="str">
        <f>IFERROR(VLOOKUP(F65,'Period Lookup'!$B:$C,2,FALSE)-VLOOKUP('GanttChart - V4'!D65,'Period Lookup'!$B:$C,2,FALSE)+1,"-")</f>
        <v>-</v>
      </c>
      <c r="I65" s="197"/>
      <c r="J65" s="135"/>
      <c r="K65" s="127"/>
      <c r="L65" s="127"/>
      <c r="M65" s="127"/>
      <c r="N65" s="127"/>
      <c r="O65" s="127"/>
      <c r="P65" s="127"/>
      <c r="Q65" s="127"/>
      <c r="R65" s="127"/>
      <c r="S65" s="127"/>
      <c r="T65" s="128"/>
      <c r="U65" s="129"/>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row>
    <row r="66" spans="1:58" s="139" customFormat="1" ht="18" x14ac:dyDescent="0.2">
      <c r="A66" s="192">
        <f>A64+0.1</f>
        <v>5.5999999999999979</v>
      </c>
      <c r="B66" s="194" t="s">
        <v>146</v>
      </c>
      <c r="C66" s="174" t="s">
        <v>160</v>
      </c>
      <c r="D66" s="171">
        <v>46266</v>
      </c>
      <c r="E66" s="170">
        <f>IFERROR(VLOOKUP(D66,'Period Lookup'!$B$2:$C$49,2,FALSE),"-")</f>
        <v>33</v>
      </c>
      <c r="F66" s="171">
        <v>46357</v>
      </c>
      <c r="G66" s="170">
        <f>IFERROR(VLOOKUP(F66,'Period Lookup'!$B$2:$C$49,2,FALSE),"-")</f>
        <v>36</v>
      </c>
      <c r="H66" s="172">
        <f>IFERROR(VLOOKUP(F66,'Period Lookup'!$B:$C,2,FALSE)-VLOOKUP('GanttChart - V4'!D66,'Period Lookup'!$B:$C,2,FALSE)+1,"-")</f>
        <v>4</v>
      </c>
      <c r="I66" s="196" t="str">
        <f ca="1">IFERROR(IF(G67&lt;$D$5,100%,($D$5-E67)/(G67-E67)),"-")</f>
        <v>-</v>
      </c>
      <c r="J66" s="138"/>
      <c r="K66" s="123"/>
      <c r="L66" s="123"/>
      <c r="M66" s="123"/>
      <c r="N66" s="123"/>
      <c r="O66" s="123"/>
      <c r="P66" s="123"/>
      <c r="Q66" s="123"/>
      <c r="R66" s="123"/>
      <c r="S66" s="123"/>
      <c r="T66" s="124"/>
      <c r="U66" s="125"/>
      <c r="V66" s="126"/>
      <c r="W66" s="126"/>
      <c r="X66" s="126"/>
      <c r="Y66" s="126"/>
      <c r="Z66" s="126"/>
      <c r="AA66" s="126"/>
      <c r="AB66" s="126"/>
      <c r="AC66" s="126"/>
      <c r="AD66" s="126"/>
      <c r="AE66" s="126"/>
      <c r="AF66" s="126"/>
      <c r="AG66" s="126"/>
      <c r="AH66" s="126"/>
      <c r="AI66" s="126"/>
      <c r="AJ66" s="126"/>
      <c r="AK66" s="126"/>
      <c r="AL66" s="126"/>
      <c r="AM66" s="126"/>
      <c r="AN66" s="126"/>
      <c r="AO66" s="126"/>
      <c r="AP66" s="126"/>
      <c r="AQ66" s="126"/>
      <c r="AR66" s="126"/>
      <c r="AS66" s="126"/>
      <c r="AT66" s="126"/>
      <c r="AU66" s="126"/>
      <c r="AV66" s="126"/>
      <c r="AW66" s="126"/>
      <c r="AX66" s="126"/>
      <c r="AY66" s="126"/>
      <c r="AZ66" s="126"/>
      <c r="BA66" s="126"/>
      <c r="BB66" s="126"/>
      <c r="BC66" s="126"/>
      <c r="BD66" s="126"/>
      <c r="BE66" s="126"/>
      <c r="BF66" s="126"/>
    </row>
    <row r="67" spans="1:58" s="136" customFormat="1" ht="18" x14ac:dyDescent="0.2">
      <c r="A67" s="193"/>
      <c r="B67" s="195"/>
      <c r="C67" s="173" t="s">
        <v>161</v>
      </c>
      <c r="D67" s="134"/>
      <c r="E67" s="163" t="str">
        <f>IFERROR(VLOOKUP(D67,'Period Lookup'!$B$2:$C$49,2,FALSE),"-")</f>
        <v>-</v>
      </c>
      <c r="F67" s="134"/>
      <c r="G67" s="163" t="str">
        <f>IFERROR(VLOOKUP(F67,'Period Lookup'!$B$2:$C$49,2,FALSE),"-")</f>
        <v>-</v>
      </c>
      <c r="H67" s="133" t="str">
        <f>IFERROR(VLOOKUP(F67,'Period Lookup'!$B:$C,2,FALSE)-VLOOKUP('GanttChart - V4'!D67,'Period Lookup'!$B:$C,2,FALSE)+1,"-")</f>
        <v>-</v>
      </c>
      <c r="I67" s="197"/>
      <c r="J67" s="135"/>
      <c r="K67" s="127"/>
      <c r="L67" s="127"/>
      <c r="M67" s="127"/>
      <c r="N67" s="127"/>
      <c r="O67" s="127"/>
      <c r="P67" s="127"/>
      <c r="Q67" s="127"/>
      <c r="R67" s="127"/>
      <c r="S67" s="127"/>
      <c r="T67" s="128"/>
      <c r="U67" s="129"/>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c r="AU67" s="130"/>
      <c r="AV67" s="130"/>
      <c r="AW67" s="130"/>
      <c r="AX67" s="130"/>
      <c r="AY67" s="130"/>
      <c r="AZ67" s="130"/>
      <c r="BA67" s="130"/>
      <c r="BB67" s="130"/>
      <c r="BC67" s="130"/>
      <c r="BD67" s="130"/>
      <c r="BE67" s="130"/>
      <c r="BF67" s="130"/>
    </row>
    <row r="68" spans="1:58" s="139" customFormat="1" ht="18" x14ac:dyDescent="0.2">
      <c r="A68" s="192">
        <f>A66+0.1</f>
        <v>5.6999999999999975</v>
      </c>
      <c r="B68" s="194" t="s">
        <v>147</v>
      </c>
      <c r="C68" s="174" t="s">
        <v>160</v>
      </c>
      <c r="D68" s="171">
        <v>46327</v>
      </c>
      <c r="E68" s="170">
        <f>IFERROR(VLOOKUP(D68,'Period Lookup'!$B$2:$C$49,2,FALSE),"-")</f>
        <v>35</v>
      </c>
      <c r="F68" s="171">
        <v>46447</v>
      </c>
      <c r="G68" s="170">
        <f>IFERROR(VLOOKUP(F68,'Period Lookup'!$B$2:$C$49,2,FALSE),"-")</f>
        <v>39</v>
      </c>
      <c r="H68" s="172">
        <f>IFERROR(VLOOKUP(F68,'Period Lookup'!$B:$C,2,FALSE)-VLOOKUP('GanttChart - V4'!D68,'Period Lookup'!$B:$C,2,FALSE)+1,"-")</f>
        <v>5</v>
      </c>
      <c r="I68" s="196" t="str">
        <f ca="1">IFERROR(IF(G69&lt;$D$5,100%,($D$5-E69)/(G69-E69)),"-")</f>
        <v>-</v>
      </c>
      <c r="J68" s="138"/>
      <c r="K68" s="123"/>
      <c r="L68" s="123"/>
      <c r="M68" s="123"/>
      <c r="N68" s="123"/>
      <c r="O68" s="123"/>
      <c r="P68" s="123"/>
      <c r="Q68" s="123"/>
      <c r="R68" s="123"/>
      <c r="S68" s="123"/>
      <c r="T68" s="124"/>
      <c r="U68" s="125"/>
      <c r="V68" s="126"/>
      <c r="W68" s="126"/>
      <c r="X68" s="126"/>
      <c r="Y68" s="126"/>
      <c r="Z68" s="126"/>
      <c r="AA68" s="126"/>
      <c r="AB68" s="126"/>
      <c r="AC68" s="126"/>
      <c r="AD68" s="126"/>
      <c r="AE68" s="126"/>
      <c r="AF68" s="126"/>
      <c r="AG68" s="126"/>
      <c r="AH68" s="126"/>
      <c r="AI68" s="126"/>
      <c r="AJ68" s="126"/>
      <c r="AK68" s="126"/>
      <c r="AL68" s="126"/>
      <c r="AM68" s="126"/>
      <c r="AN68" s="126"/>
      <c r="AO68" s="126"/>
      <c r="AP68" s="126"/>
      <c r="AQ68" s="126"/>
      <c r="AR68" s="126"/>
      <c r="AS68" s="126"/>
      <c r="AT68" s="126"/>
      <c r="AU68" s="126"/>
      <c r="AV68" s="126"/>
      <c r="AW68" s="126"/>
      <c r="AX68" s="126"/>
      <c r="AY68" s="126"/>
      <c r="AZ68" s="126"/>
      <c r="BA68" s="126"/>
      <c r="BB68" s="126"/>
      <c r="BC68" s="126"/>
      <c r="BD68" s="126"/>
      <c r="BE68" s="126"/>
      <c r="BF68" s="126"/>
    </row>
    <row r="69" spans="1:58" s="136" customFormat="1" ht="18" x14ac:dyDescent="0.2">
      <c r="A69" s="193"/>
      <c r="B69" s="195"/>
      <c r="C69" s="173" t="s">
        <v>161</v>
      </c>
      <c r="D69" s="134"/>
      <c r="E69" s="163" t="str">
        <f>IFERROR(VLOOKUP(D69,'Period Lookup'!$B$2:$C$49,2,FALSE),"-")</f>
        <v>-</v>
      </c>
      <c r="F69" s="134"/>
      <c r="G69" s="163" t="str">
        <f>IFERROR(VLOOKUP(F69,'Period Lookup'!$B$2:$C$49,2,FALSE),"-")</f>
        <v>-</v>
      </c>
      <c r="H69" s="133" t="str">
        <f>IFERROR(VLOOKUP(F69,'Period Lookup'!$B:$C,2,FALSE)-VLOOKUP('GanttChart - V4'!D69,'Period Lookup'!$B:$C,2,FALSE)+1,"-")</f>
        <v>-</v>
      </c>
      <c r="I69" s="197"/>
      <c r="J69" s="135"/>
      <c r="K69" s="127"/>
      <c r="L69" s="127"/>
      <c r="M69" s="127"/>
      <c r="N69" s="127"/>
      <c r="O69" s="127"/>
      <c r="P69" s="127"/>
      <c r="Q69" s="127"/>
      <c r="R69" s="127"/>
      <c r="S69" s="127"/>
      <c r="T69" s="128"/>
      <c r="U69" s="129"/>
      <c r="V69" s="130"/>
      <c r="W69" s="130"/>
      <c r="X69" s="130"/>
      <c r="Y69" s="130"/>
      <c r="Z69" s="130"/>
      <c r="AA69" s="130"/>
      <c r="AB69" s="130"/>
      <c r="AC69" s="130"/>
      <c r="AD69" s="130"/>
      <c r="AE69" s="130"/>
      <c r="AF69" s="130"/>
      <c r="AG69" s="130"/>
      <c r="AH69" s="130"/>
      <c r="AI69" s="130"/>
      <c r="AJ69" s="130"/>
      <c r="AK69" s="130"/>
      <c r="AL69" s="130"/>
      <c r="AM69" s="130"/>
      <c r="AN69" s="130"/>
      <c r="AO69" s="130"/>
      <c r="AP69" s="130"/>
      <c r="AQ69" s="130"/>
      <c r="AR69" s="130"/>
      <c r="AS69" s="130"/>
      <c r="AT69" s="130"/>
      <c r="AU69" s="130"/>
      <c r="AV69" s="130"/>
      <c r="AW69" s="130"/>
      <c r="AX69" s="130"/>
      <c r="AY69" s="130"/>
      <c r="AZ69" s="130"/>
      <c r="BA69" s="130"/>
      <c r="BB69" s="130"/>
      <c r="BC69" s="130"/>
      <c r="BD69" s="130"/>
      <c r="BE69" s="130"/>
      <c r="BF69" s="130"/>
    </row>
    <row r="70" spans="1:58" s="139" customFormat="1" ht="18" x14ac:dyDescent="0.2">
      <c r="A70" s="192">
        <f>A68+0.1</f>
        <v>5.7999999999999972</v>
      </c>
      <c r="B70" s="194" t="s">
        <v>148</v>
      </c>
      <c r="C70" s="174" t="s">
        <v>160</v>
      </c>
      <c r="D70" s="171">
        <v>46204</v>
      </c>
      <c r="E70" s="170">
        <f>IFERROR(VLOOKUP(D70,'Period Lookup'!$B$2:$C$49,2,FALSE),"-")</f>
        <v>31</v>
      </c>
      <c r="F70" s="171">
        <v>46296</v>
      </c>
      <c r="G70" s="170">
        <f>IFERROR(VLOOKUP(F70,'Period Lookup'!$B$2:$C$49,2,FALSE),"-")</f>
        <v>34</v>
      </c>
      <c r="H70" s="172">
        <f>IFERROR(VLOOKUP(F70,'Period Lookup'!$B:$C,2,FALSE)-VLOOKUP('GanttChart - V4'!D70,'Period Lookup'!$B:$C,2,FALSE)+1,"-")</f>
        <v>4</v>
      </c>
      <c r="I70" s="196" t="str">
        <f ca="1">IFERROR(IF(G71&lt;$D$5,100%,($D$5-E71)/(G71-E71)),"-")</f>
        <v>-</v>
      </c>
      <c r="J70" s="138"/>
      <c r="K70" s="123"/>
      <c r="L70" s="123"/>
      <c r="M70" s="123"/>
      <c r="N70" s="123"/>
      <c r="O70" s="123"/>
      <c r="P70" s="123"/>
      <c r="Q70" s="123"/>
      <c r="R70" s="123"/>
      <c r="S70" s="123"/>
      <c r="T70" s="124"/>
      <c r="U70" s="125"/>
      <c r="V70" s="126"/>
      <c r="W70" s="126"/>
      <c r="X70" s="126"/>
      <c r="Y70" s="126"/>
      <c r="Z70" s="126"/>
      <c r="AA70" s="126"/>
      <c r="AB70" s="126"/>
      <c r="AC70" s="126"/>
      <c r="AD70" s="126"/>
      <c r="AE70" s="126"/>
      <c r="AF70" s="126"/>
      <c r="AG70" s="126"/>
      <c r="AH70" s="126"/>
      <c r="AI70" s="126"/>
      <c r="AJ70" s="126"/>
      <c r="AK70" s="126"/>
      <c r="AL70" s="126"/>
      <c r="AM70" s="126"/>
      <c r="AN70" s="126"/>
      <c r="AO70" s="126"/>
      <c r="AP70" s="126"/>
      <c r="AQ70" s="126"/>
      <c r="AR70" s="126"/>
      <c r="AS70" s="126"/>
      <c r="AT70" s="126"/>
      <c r="AU70" s="126"/>
      <c r="AV70" s="126"/>
      <c r="AW70" s="126"/>
      <c r="AX70" s="126"/>
      <c r="AY70" s="126"/>
      <c r="AZ70" s="126"/>
      <c r="BA70" s="126"/>
      <c r="BB70" s="126"/>
      <c r="BC70" s="126"/>
      <c r="BD70" s="126"/>
      <c r="BE70" s="126"/>
      <c r="BF70" s="126"/>
    </row>
    <row r="71" spans="1:58" s="136" customFormat="1" ht="18" x14ac:dyDescent="0.2">
      <c r="A71" s="193"/>
      <c r="B71" s="195"/>
      <c r="C71" s="173" t="s">
        <v>161</v>
      </c>
      <c r="D71" s="134"/>
      <c r="E71" s="163" t="str">
        <f>IFERROR(VLOOKUP(D71,'Period Lookup'!$B$2:$C$49,2,FALSE),"-")</f>
        <v>-</v>
      </c>
      <c r="F71" s="134"/>
      <c r="G71" s="163" t="str">
        <f>IFERROR(VLOOKUP(F71,'Period Lookup'!$B$2:$C$49,2,FALSE),"-")</f>
        <v>-</v>
      </c>
      <c r="H71" s="133" t="str">
        <f>IFERROR(VLOOKUP(F71,'Period Lookup'!$B:$C,2,FALSE)-VLOOKUP('GanttChart - V4'!D71,'Period Lookup'!$B:$C,2,FALSE)+1,"-")</f>
        <v>-</v>
      </c>
      <c r="I71" s="197"/>
      <c r="J71" s="135"/>
      <c r="K71" s="127"/>
      <c r="L71" s="127"/>
      <c r="M71" s="127"/>
      <c r="N71" s="127"/>
      <c r="O71" s="127"/>
      <c r="P71" s="127"/>
      <c r="Q71" s="127"/>
      <c r="R71" s="127"/>
      <c r="S71" s="127"/>
      <c r="T71" s="128"/>
      <c r="U71" s="129"/>
      <c r="V71" s="130"/>
      <c r="W71" s="130"/>
      <c r="X71" s="130"/>
      <c r="Y71" s="130"/>
      <c r="Z71" s="130"/>
      <c r="AA71" s="130"/>
      <c r="AB71" s="130"/>
      <c r="AC71" s="130"/>
      <c r="AD71" s="130"/>
      <c r="AE71" s="130"/>
      <c r="AF71" s="130"/>
      <c r="AG71" s="130"/>
      <c r="AH71" s="130"/>
      <c r="AI71" s="130"/>
      <c r="AJ71" s="130"/>
      <c r="AK71" s="130"/>
      <c r="AL71" s="130"/>
      <c r="AM71" s="130"/>
      <c r="AN71" s="130"/>
      <c r="AO71" s="130"/>
      <c r="AP71" s="130"/>
      <c r="AQ71" s="130"/>
      <c r="AR71" s="130"/>
      <c r="AS71" s="130"/>
      <c r="AT71" s="130"/>
      <c r="AU71" s="130"/>
      <c r="AV71" s="130"/>
      <c r="AW71" s="130"/>
      <c r="AX71" s="130"/>
      <c r="AY71" s="130"/>
      <c r="AZ71" s="130"/>
      <c r="BA71" s="130"/>
      <c r="BB71" s="130"/>
      <c r="BC71" s="130"/>
      <c r="BD71" s="130"/>
      <c r="BE71" s="130"/>
      <c r="BF71" s="130"/>
    </row>
    <row r="72" spans="1:58" s="139" customFormat="1" ht="18" x14ac:dyDescent="0.2">
      <c r="A72" s="192">
        <f t="shared" ref="A72" si="3">A70+0.1</f>
        <v>5.8999999999999968</v>
      </c>
      <c r="B72" s="194" t="s">
        <v>149</v>
      </c>
      <c r="C72" s="174" t="s">
        <v>160</v>
      </c>
      <c r="D72" s="171">
        <v>46204</v>
      </c>
      <c r="E72" s="170">
        <f>IFERROR(VLOOKUP(D72,'Period Lookup'!$B$2:$C$49,2,FALSE),"-")</f>
        <v>31</v>
      </c>
      <c r="F72" s="171">
        <v>46357</v>
      </c>
      <c r="G72" s="170">
        <f>IFERROR(VLOOKUP(F72,'Period Lookup'!$B$2:$C$49,2,FALSE),"-")</f>
        <v>36</v>
      </c>
      <c r="H72" s="172">
        <f>IFERROR(VLOOKUP(F72,'Period Lookup'!$B:$C,2,FALSE)-VLOOKUP('GanttChart - V4'!D72,'Period Lookup'!$B:$C,2,FALSE)+1,"-")</f>
        <v>6</v>
      </c>
      <c r="I72" s="196" t="str">
        <f ca="1">IFERROR(IF(G73&lt;$D$5,100%,($D$5-E73)/(G73-E73)),"-")</f>
        <v>-</v>
      </c>
      <c r="J72" s="138"/>
      <c r="K72" s="123"/>
      <c r="L72" s="123"/>
      <c r="M72" s="123"/>
      <c r="N72" s="123"/>
      <c r="O72" s="123"/>
      <c r="P72" s="123"/>
      <c r="Q72" s="123"/>
      <c r="R72" s="123"/>
      <c r="S72" s="123"/>
      <c r="T72" s="124"/>
      <c r="U72" s="125"/>
      <c r="V72" s="126"/>
      <c r="W72" s="126"/>
      <c r="X72" s="126"/>
      <c r="Y72" s="126"/>
      <c r="Z72" s="126"/>
      <c r="AA72" s="126"/>
      <c r="AB72" s="126"/>
      <c r="AC72" s="126"/>
      <c r="AD72" s="126"/>
      <c r="AE72" s="126"/>
      <c r="AF72" s="126"/>
      <c r="AG72" s="126"/>
      <c r="AH72" s="126"/>
      <c r="AI72" s="126"/>
      <c r="AJ72" s="126"/>
      <c r="AK72" s="126"/>
      <c r="AL72" s="126"/>
      <c r="AM72" s="126"/>
      <c r="AN72" s="126"/>
      <c r="AO72" s="126"/>
      <c r="AP72" s="126"/>
      <c r="AQ72" s="126"/>
      <c r="AR72" s="126"/>
      <c r="AS72" s="126"/>
      <c r="AT72" s="126"/>
      <c r="AU72" s="126"/>
      <c r="AV72" s="126"/>
      <c r="AW72" s="126"/>
      <c r="AX72" s="126"/>
      <c r="AY72" s="126"/>
      <c r="AZ72" s="126"/>
      <c r="BA72" s="126"/>
      <c r="BB72" s="126"/>
      <c r="BC72" s="126"/>
      <c r="BD72" s="126"/>
      <c r="BE72" s="126"/>
      <c r="BF72" s="126"/>
    </row>
    <row r="73" spans="1:58" s="188" customFormat="1" ht="18" x14ac:dyDescent="0.2">
      <c r="A73" s="193"/>
      <c r="B73" s="195"/>
      <c r="C73" s="173" t="s">
        <v>161</v>
      </c>
      <c r="D73" s="102"/>
      <c r="E73" s="167" t="str">
        <f>IFERROR(VLOOKUP(D73,'Period Lookup'!$B$2:$C$49,2,FALSE),"-")</f>
        <v>-</v>
      </c>
      <c r="F73" s="102"/>
      <c r="G73" s="167" t="str">
        <f>IFERROR(VLOOKUP(F73,'Period Lookup'!$B$2:$C$49,2,FALSE),"-")</f>
        <v>-</v>
      </c>
      <c r="H73" s="117" t="str">
        <f>IFERROR(VLOOKUP(F73,'Period Lookup'!$B:$C,2,FALSE)-VLOOKUP('GanttChart - V4'!D73,'Period Lookup'!$B:$C,2,FALSE)+1,"-")</f>
        <v>-</v>
      </c>
      <c r="I73" s="197"/>
      <c r="J73" s="176"/>
      <c r="K73" s="177"/>
      <c r="L73" s="177"/>
      <c r="M73" s="177"/>
      <c r="N73" s="177"/>
      <c r="O73" s="177"/>
      <c r="P73" s="177"/>
      <c r="Q73" s="177"/>
      <c r="R73" s="177"/>
      <c r="S73" s="177"/>
      <c r="T73" s="178"/>
      <c r="U73" s="186"/>
      <c r="V73" s="185"/>
      <c r="W73" s="185"/>
      <c r="X73" s="185"/>
      <c r="Y73" s="185"/>
      <c r="Z73" s="185"/>
      <c r="AA73" s="185"/>
      <c r="AB73" s="185"/>
      <c r="AC73" s="185"/>
      <c r="AD73" s="185"/>
      <c r="AE73" s="185"/>
      <c r="AF73" s="185"/>
      <c r="AG73" s="185"/>
      <c r="AH73" s="185"/>
      <c r="AI73" s="185"/>
      <c r="AJ73" s="185"/>
      <c r="AK73" s="185"/>
      <c r="AL73" s="185"/>
      <c r="AM73" s="185"/>
      <c r="AN73" s="185"/>
      <c r="AO73" s="185"/>
      <c r="AP73" s="185"/>
      <c r="AQ73" s="185"/>
      <c r="AR73" s="185"/>
      <c r="AS73" s="185"/>
      <c r="AT73" s="185"/>
      <c r="AU73" s="185"/>
      <c r="AV73" s="185"/>
      <c r="AW73" s="185"/>
      <c r="AX73" s="185"/>
      <c r="AY73" s="185"/>
      <c r="AZ73" s="185"/>
      <c r="BA73" s="185"/>
      <c r="BB73" s="185"/>
      <c r="BC73" s="185"/>
      <c r="BD73" s="185"/>
      <c r="BE73" s="185"/>
      <c r="BF73" s="185"/>
    </row>
    <row r="74" spans="1:58" s="189" customFormat="1" ht="63.75" x14ac:dyDescent="0.2">
      <c r="A74" s="141">
        <v>6</v>
      </c>
      <c r="B74" s="142" t="s">
        <v>154</v>
      </c>
      <c r="C74" s="142"/>
      <c r="D74" s="145"/>
      <c r="E74" s="145"/>
      <c r="F74" s="145"/>
      <c r="G74" s="145"/>
      <c r="H74" s="179"/>
      <c r="I74" s="180"/>
      <c r="J74" s="149"/>
      <c r="K74" s="181"/>
      <c r="L74" s="181"/>
      <c r="M74" s="181"/>
      <c r="N74" s="181"/>
      <c r="O74" s="181"/>
      <c r="P74" s="181"/>
      <c r="Q74" s="181"/>
      <c r="R74" s="181"/>
      <c r="S74" s="181"/>
      <c r="T74" s="182"/>
      <c r="U74" s="182"/>
      <c r="V74" s="182"/>
      <c r="W74" s="182"/>
      <c r="X74" s="182"/>
      <c r="Y74" s="182"/>
      <c r="Z74" s="182"/>
      <c r="AA74" s="182"/>
      <c r="AB74" s="182"/>
      <c r="AC74" s="182"/>
      <c r="AD74" s="182"/>
      <c r="AE74" s="182"/>
      <c r="AF74" s="182"/>
      <c r="AG74" s="182"/>
      <c r="AH74" s="182"/>
      <c r="AI74" s="182"/>
      <c r="AJ74" s="182"/>
      <c r="AK74" s="182"/>
      <c r="AL74" s="182"/>
      <c r="AM74" s="182"/>
      <c r="AN74" s="182"/>
      <c r="AO74" s="182"/>
      <c r="AP74" s="182"/>
      <c r="AQ74" s="182"/>
      <c r="AR74" s="182"/>
      <c r="AS74" s="182"/>
      <c r="AT74" s="182"/>
      <c r="AU74" s="182"/>
      <c r="AV74" s="182"/>
      <c r="AW74" s="182"/>
      <c r="AX74" s="182"/>
      <c r="AY74" s="182"/>
      <c r="AZ74" s="182"/>
      <c r="BA74" s="182"/>
      <c r="BB74" s="182"/>
      <c r="BC74" s="182"/>
      <c r="BD74" s="182"/>
      <c r="BE74" s="182"/>
      <c r="BF74" s="182"/>
    </row>
    <row r="75" spans="1:58" s="132" customFormat="1" ht="18" x14ac:dyDescent="0.2">
      <c r="A75" s="192">
        <f>A74+0.1</f>
        <v>6.1</v>
      </c>
      <c r="B75" s="194" t="s">
        <v>151</v>
      </c>
      <c r="C75" s="183" t="s">
        <v>160</v>
      </c>
      <c r="D75" s="171">
        <v>46266</v>
      </c>
      <c r="E75" s="170">
        <f>IFERROR(VLOOKUP(D75,'Period Lookup'!$B$2:$C$49,2,FALSE),"-")</f>
        <v>33</v>
      </c>
      <c r="F75" s="171">
        <v>46296</v>
      </c>
      <c r="G75" s="170">
        <f>IFERROR(VLOOKUP(F75,'Period Lookup'!$B$2:$C$49,2,FALSE),"-")</f>
        <v>34</v>
      </c>
      <c r="H75" s="172">
        <f>IFERROR(VLOOKUP(F75,'Period Lookup'!$B:$C,2,FALSE)-VLOOKUP('GanttChart - V4'!D75,'Period Lookup'!$B:$C,2,FALSE)+1,"-")</f>
        <v>2</v>
      </c>
      <c r="I75" s="196" t="str">
        <f ca="1">IFERROR(IF(G76&lt;$D$5,100%,($D$5-E76)/(G76-E76)),"-")</f>
        <v>-</v>
      </c>
      <c r="J75" s="131"/>
      <c r="K75" s="118"/>
      <c r="L75" s="118"/>
      <c r="M75" s="118"/>
      <c r="N75" s="118"/>
      <c r="O75" s="118"/>
      <c r="P75" s="118"/>
      <c r="Q75" s="118"/>
      <c r="R75" s="118"/>
      <c r="S75" s="118"/>
      <c r="T75" s="119"/>
      <c r="U75" s="120"/>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c r="BA75" s="121"/>
      <c r="BB75" s="121"/>
      <c r="BC75" s="121"/>
      <c r="BD75" s="121"/>
      <c r="BE75" s="121"/>
      <c r="BF75" s="121"/>
    </row>
    <row r="76" spans="1:58" s="136" customFormat="1" ht="18" x14ac:dyDescent="0.2">
      <c r="A76" s="193"/>
      <c r="B76" s="195"/>
      <c r="C76" s="173" t="s">
        <v>161</v>
      </c>
      <c r="D76" s="134"/>
      <c r="E76" s="163" t="str">
        <f>IFERROR(VLOOKUP(D76,'Period Lookup'!$B$2:$C$49,2,FALSE),"-")</f>
        <v>-</v>
      </c>
      <c r="F76" s="134"/>
      <c r="G76" s="163" t="str">
        <f>IFERROR(VLOOKUP(F76,'Period Lookup'!$B$2:$C$49,2,FALSE),"-")</f>
        <v>-</v>
      </c>
      <c r="H76" s="133" t="str">
        <f>IFERROR(VLOOKUP(F76,'Period Lookup'!$B:$C,2,FALSE)-VLOOKUP('GanttChart - V4'!D76,'Period Lookup'!$B:$C,2,FALSE)+1,"-")</f>
        <v>-</v>
      </c>
      <c r="I76" s="197"/>
      <c r="J76" s="135"/>
      <c r="K76" s="127"/>
      <c r="L76" s="127"/>
      <c r="M76" s="127"/>
      <c r="N76" s="127"/>
      <c r="O76" s="127"/>
      <c r="P76" s="127"/>
      <c r="Q76" s="127"/>
      <c r="R76" s="127"/>
      <c r="S76" s="127"/>
      <c r="T76" s="128"/>
      <c r="U76" s="129"/>
      <c r="V76" s="130"/>
      <c r="W76" s="130"/>
      <c r="X76" s="130"/>
      <c r="Y76" s="130"/>
      <c r="Z76" s="130"/>
      <c r="AA76" s="130"/>
      <c r="AB76" s="130"/>
      <c r="AC76" s="130"/>
      <c r="AD76" s="130"/>
      <c r="AE76" s="130"/>
      <c r="AF76" s="130"/>
      <c r="AG76" s="130"/>
      <c r="AH76" s="130"/>
      <c r="AI76" s="130"/>
      <c r="AJ76" s="130"/>
      <c r="AK76" s="130"/>
      <c r="AL76" s="130"/>
      <c r="AM76" s="130"/>
      <c r="AN76" s="130"/>
      <c r="AO76" s="130"/>
      <c r="AP76" s="130"/>
      <c r="AQ76" s="130"/>
      <c r="AR76" s="130"/>
      <c r="AS76" s="130"/>
      <c r="AT76" s="130"/>
      <c r="AU76" s="130"/>
      <c r="AV76" s="130"/>
      <c r="AW76" s="130"/>
      <c r="AX76" s="130"/>
      <c r="AY76" s="130"/>
      <c r="AZ76" s="130"/>
      <c r="BA76" s="130"/>
      <c r="BB76" s="130"/>
      <c r="BC76" s="130"/>
      <c r="BD76" s="130"/>
      <c r="BE76" s="130"/>
      <c r="BF76" s="130"/>
    </row>
    <row r="77" spans="1:58" s="139" customFormat="1" ht="18" x14ac:dyDescent="0.2">
      <c r="A77" s="192">
        <f>A75+0.1</f>
        <v>6.1999999999999993</v>
      </c>
      <c r="B77" s="194" t="s">
        <v>152</v>
      </c>
      <c r="C77" s="174" t="s">
        <v>160</v>
      </c>
      <c r="D77" s="171">
        <v>46478</v>
      </c>
      <c r="E77" s="170">
        <f>IFERROR(VLOOKUP(D77,'Period Lookup'!$B$2:$C$49,2,FALSE),"-")</f>
        <v>40</v>
      </c>
      <c r="F77" s="171">
        <v>46478</v>
      </c>
      <c r="G77" s="170">
        <f>IFERROR(VLOOKUP(F77,'Period Lookup'!$B$2:$C$49,2,FALSE),"-")</f>
        <v>40</v>
      </c>
      <c r="H77" s="172">
        <f>IFERROR(VLOOKUP(F77,'Period Lookup'!$B:$C,2,FALSE)-VLOOKUP('GanttChart - V4'!D77,'Period Lookup'!$B:$C,2,FALSE)+1,"-")</f>
        <v>1</v>
      </c>
      <c r="I77" s="196" t="str">
        <f ca="1">IFERROR(IF(G78&lt;$D$5,100%,($D$5-E78)/(G78-E78)),"-")</f>
        <v>-</v>
      </c>
      <c r="J77" s="138"/>
      <c r="K77" s="123"/>
      <c r="L77" s="123"/>
      <c r="M77" s="123"/>
      <c r="N77" s="123"/>
      <c r="O77" s="123"/>
      <c r="P77" s="123"/>
      <c r="Q77" s="123"/>
      <c r="R77" s="123"/>
      <c r="S77" s="123"/>
      <c r="T77" s="124"/>
      <c r="U77" s="125"/>
      <c r="V77" s="126"/>
      <c r="W77" s="126"/>
      <c r="X77" s="126"/>
      <c r="Y77" s="126"/>
      <c r="Z77" s="126"/>
      <c r="AA77" s="126"/>
      <c r="AB77" s="126"/>
      <c r="AC77" s="126"/>
      <c r="AD77" s="126"/>
      <c r="AE77" s="126"/>
      <c r="AF77" s="126"/>
      <c r="AG77" s="126"/>
      <c r="AH77" s="126"/>
      <c r="AI77" s="126"/>
      <c r="AJ77" s="126"/>
      <c r="AK77" s="126"/>
      <c r="AL77" s="126"/>
      <c r="AM77" s="126"/>
      <c r="AN77" s="126"/>
      <c r="AO77" s="126"/>
      <c r="AP77" s="126"/>
      <c r="AQ77" s="126"/>
      <c r="AR77" s="126"/>
      <c r="AS77" s="126"/>
      <c r="AT77" s="126"/>
      <c r="AU77" s="126"/>
      <c r="AV77" s="126"/>
      <c r="AW77" s="126"/>
      <c r="AX77" s="126"/>
      <c r="AY77" s="126"/>
      <c r="AZ77" s="126"/>
      <c r="BA77" s="126"/>
      <c r="BB77" s="126"/>
      <c r="BC77" s="126"/>
      <c r="BD77" s="126"/>
      <c r="BE77" s="126"/>
      <c r="BF77" s="126"/>
    </row>
    <row r="78" spans="1:58" s="136" customFormat="1" ht="18" x14ac:dyDescent="0.2">
      <c r="A78" s="193"/>
      <c r="B78" s="195"/>
      <c r="C78" s="173" t="s">
        <v>161</v>
      </c>
      <c r="D78" s="134"/>
      <c r="E78" s="163" t="str">
        <f>IFERROR(VLOOKUP(D78,'Period Lookup'!$B$2:$C$49,2,FALSE),"-")</f>
        <v>-</v>
      </c>
      <c r="F78" s="134"/>
      <c r="G78" s="163" t="str">
        <f>IFERROR(VLOOKUP(F78,'Period Lookup'!$B$2:$C$49,2,FALSE),"-")</f>
        <v>-</v>
      </c>
      <c r="H78" s="133" t="str">
        <f>IFERROR(VLOOKUP(F78,'Period Lookup'!$B:$C,2,FALSE)-VLOOKUP('GanttChart - V4'!D78,'Period Lookup'!$B:$C,2,FALSE)+1,"-")</f>
        <v>-</v>
      </c>
      <c r="I78" s="197"/>
      <c r="J78" s="135"/>
      <c r="K78" s="127"/>
      <c r="L78" s="127"/>
      <c r="M78" s="127"/>
      <c r="N78" s="127"/>
      <c r="O78" s="127"/>
      <c r="P78" s="127"/>
      <c r="Q78" s="127"/>
      <c r="R78" s="127"/>
      <c r="S78" s="127"/>
      <c r="T78" s="128"/>
      <c r="U78" s="129"/>
      <c r="V78" s="130"/>
      <c r="W78" s="130"/>
      <c r="X78" s="130"/>
      <c r="Y78" s="130"/>
      <c r="Z78" s="130"/>
      <c r="AA78" s="130"/>
      <c r="AB78" s="130"/>
      <c r="AC78" s="130"/>
      <c r="AD78" s="130"/>
      <c r="AE78" s="130"/>
      <c r="AF78" s="130"/>
      <c r="AG78" s="130"/>
      <c r="AH78" s="130"/>
      <c r="AI78" s="130"/>
      <c r="AJ78" s="130"/>
      <c r="AK78" s="130"/>
      <c r="AL78" s="130"/>
      <c r="AM78" s="130"/>
      <c r="AN78" s="130"/>
      <c r="AO78" s="130"/>
      <c r="AP78" s="130"/>
      <c r="AQ78" s="130"/>
      <c r="AR78" s="130"/>
      <c r="AS78" s="130"/>
      <c r="AT78" s="130"/>
      <c r="AU78" s="130"/>
      <c r="AV78" s="130"/>
      <c r="AW78" s="130"/>
      <c r="AX78" s="130"/>
      <c r="AY78" s="130"/>
      <c r="AZ78" s="130"/>
      <c r="BA78" s="130"/>
      <c r="BB78" s="130"/>
      <c r="BC78" s="130"/>
      <c r="BD78" s="130"/>
      <c r="BE78" s="130"/>
      <c r="BF78" s="130"/>
    </row>
    <row r="79" spans="1:58" s="139" customFormat="1" ht="18" x14ac:dyDescent="0.2">
      <c r="A79" s="192">
        <f t="shared" ref="A79" si="4">A77+0.1</f>
        <v>6.2999999999999989</v>
      </c>
      <c r="B79" s="194" t="s">
        <v>153</v>
      </c>
      <c r="C79" s="174" t="s">
        <v>160</v>
      </c>
      <c r="D79" s="171">
        <v>46266</v>
      </c>
      <c r="E79" s="170">
        <f>IFERROR(VLOOKUP(D79,'Period Lookup'!$B$2:$C$49,2,FALSE),"-")</f>
        <v>33</v>
      </c>
      <c r="F79" s="171">
        <v>46266</v>
      </c>
      <c r="G79" s="170">
        <f>IFERROR(VLOOKUP(F79,'Period Lookup'!$B$2:$C$49,2,FALSE),"-")</f>
        <v>33</v>
      </c>
      <c r="H79" s="172">
        <f>IFERROR(VLOOKUP(F79,'Period Lookup'!$B:$C,2,FALSE)-VLOOKUP('GanttChart - V4'!D79,'Period Lookup'!$B:$C,2,FALSE)+1,"-")</f>
        <v>1</v>
      </c>
      <c r="I79" s="196" t="str">
        <f ca="1">IFERROR(IF(G80&lt;$D$5,100%,($D$5-E80)/(G80-E80)),"-")</f>
        <v>-</v>
      </c>
      <c r="J79" s="138"/>
      <c r="K79" s="123"/>
      <c r="L79" s="123"/>
      <c r="M79" s="123"/>
      <c r="N79" s="123"/>
      <c r="O79" s="123"/>
      <c r="P79" s="123"/>
      <c r="Q79" s="123"/>
      <c r="R79" s="123"/>
      <c r="S79" s="123"/>
      <c r="T79" s="124"/>
      <c r="U79" s="125"/>
      <c r="V79" s="126"/>
      <c r="W79" s="126"/>
      <c r="X79" s="126"/>
      <c r="Y79" s="126"/>
      <c r="Z79" s="126"/>
      <c r="AA79" s="126"/>
      <c r="AB79" s="126"/>
      <c r="AC79" s="126"/>
      <c r="AD79" s="126"/>
      <c r="AE79" s="126"/>
      <c r="AF79" s="126"/>
      <c r="AG79" s="126"/>
      <c r="AH79" s="126"/>
      <c r="AI79" s="126"/>
      <c r="AJ79" s="126"/>
      <c r="AK79" s="126"/>
      <c r="AL79" s="126"/>
      <c r="AM79" s="126"/>
      <c r="AN79" s="126"/>
      <c r="AO79" s="126"/>
      <c r="AP79" s="126"/>
      <c r="AQ79" s="126"/>
      <c r="AR79" s="126"/>
      <c r="AS79" s="126"/>
      <c r="AT79" s="126"/>
      <c r="AU79" s="126"/>
      <c r="AV79" s="126"/>
      <c r="AW79" s="126"/>
      <c r="AX79" s="126"/>
      <c r="AY79" s="126"/>
      <c r="AZ79" s="126"/>
      <c r="BA79" s="126"/>
      <c r="BB79" s="126"/>
      <c r="BC79" s="126"/>
      <c r="BD79" s="126"/>
      <c r="BE79" s="126"/>
      <c r="BF79" s="126"/>
    </row>
    <row r="80" spans="1:58" s="136" customFormat="1" ht="18" x14ac:dyDescent="0.2">
      <c r="A80" s="193"/>
      <c r="B80" s="195"/>
      <c r="C80" s="190" t="s">
        <v>161</v>
      </c>
      <c r="D80" s="134"/>
      <c r="E80" s="163" t="str">
        <f>IFERROR(VLOOKUP(D80,'Period Lookup'!$B$2:$C$49,2,FALSE),"-")</f>
        <v>-</v>
      </c>
      <c r="F80" s="134"/>
      <c r="G80" s="163" t="str">
        <f>IFERROR(VLOOKUP(F80,'Period Lookup'!$B$2:$C$49,2,FALSE),"-")</f>
        <v>-</v>
      </c>
      <c r="H80" s="133" t="str">
        <f>IFERROR(VLOOKUP(F80,'Period Lookup'!$B:$C,2,FALSE)-VLOOKUP('GanttChart - V4'!D80,'Period Lookup'!$B:$C,2,FALSE)+1,"-")</f>
        <v>-</v>
      </c>
      <c r="I80" s="197"/>
      <c r="J80" s="135"/>
      <c r="K80" s="127"/>
      <c r="L80" s="127"/>
      <c r="M80" s="127"/>
      <c r="N80" s="127"/>
      <c r="O80" s="127"/>
      <c r="P80" s="127"/>
      <c r="Q80" s="127"/>
      <c r="R80" s="127"/>
      <c r="S80" s="127"/>
      <c r="T80" s="128"/>
      <c r="U80" s="129"/>
      <c r="V80" s="130"/>
      <c r="W80" s="130"/>
      <c r="X80" s="130"/>
      <c r="Y80" s="130"/>
      <c r="Z80" s="130"/>
      <c r="AA80" s="130"/>
      <c r="AB80" s="130"/>
      <c r="AC80" s="130"/>
      <c r="AD80" s="130"/>
      <c r="AE80" s="130"/>
      <c r="AF80" s="130"/>
      <c r="AG80" s="130"/>
      <c r="AH80" s="130"/>
      <c r="AI80" s="130"/>
      <c r="AJ80" s="130"/>
      <c r="AK80" s="130"/>
      <c r="AL80" s="130"/>
      <c r="AM80" s="130"/>
      <c r="AN80" s="130"/>
      <c r="AO80" s="130"/>
      <c r="AP80" s="130"/>
      <c r="AQ80" s="130"/>
      <c r="AR80" s="130"/>
      <c r="AS80" s="130"/>
      <c r="AT80" s="130"/>
      <c r="AU80" s="130"/>
      <c r="AV80" s="130"/>
      <c r="AW80" s="130"/>
      <c r="AX80" s="130"/>
      <c r="AY80" s="130"/>
      <c r="AZ80" s="130"/>
      <c r="BA80" s="130"/>
      <c r="BB80" s="130"/>
      <c r="BC80" s="130"/>
      <c r="BD80" s="130"/>
      <c r="BE80" s="130"/>
      <c r="BF80" s="130"/>
    </row>
    <row r="100" spans="3:3" x14ac:dyDescent="0.2">
      <c r="C100">
        <v>11</v>
      </c>
    </row>
  </sheetData>
  <sheetProtection formatCells="0" formatColumns="0" formatRows="0" insertRows="0" deleteRows="0"/>
  <mergeCells count="112">
    <mergeCell ref="AU8:AW8"/>
    <mergeCell ref="AX8:AZ8"/>
    <mergeCell ref="BA8:BC8"/>
    <mergeCell ref="BD8:BF8"/>
    <mergeCell ref="A12:A13"/>
    <mergeCell ref="B12:B13"/>
    <mergeCell ref="I12:I13"/>
    <mergeCell ref="AC8:AE8"/>
    <mergeCell ref="AF8:AH8"/>
    <mergeCell ref="AI8:AK8"/>
    <mergeCell ref="AL8:AN8"/>
    <mergeCell ref="AO8:AQ8"/>
    <mergeCell ref="AR8:AT8"/>
    <mergeCell ref="K8:M8"/>
    <mergeCell ref="N8:P8"/>
    <mergeCell ref="Q8:S8"/>
    <mergeCell ref="T8:V8"/>
    <mergeCell ref="W8:Y8"/>
    <mergeCell ref="Z8:AB8"/>
    <mergeCell ref="I18:I19"/>
    <mergeCell ref="A20:A21"/>
    <mergeCell ref="B20:B21"/>
    <mergeCell ref="I16:I17"/>
    <mergeCell ref="A18:A19"/>
    <mergeCell ref="B18:B19"/>
    <mergeCell ref="I14:I15"/>
    <mergeCell ref="A16:A17"/>
    <mergeCell ref="B16:B17"/>
    <mergeCell ref="A14:A15"/>
    <mergeCell ref="B14:B15"/>
    <mergeCell ref="I24:I25"/>
    <mergeCell ref="A26:A27"/>
    <mergeCell ref="B26:B27"/>
    <mergeCell ref="I22:I23"/>
    <mergeCell ref="A24:A25"/>
    <mergeCell ref="B24:B25"/>
    <mergeCell ref="I20:I21"/>
    <mergeCell ref="A22:A23"/>
    <mergeCell ref="B22:B23"/>
    <mergeCell ref="I26:I27"/>
    <mergeCell ref="A29:A30"/>
    <mergeCell ref="B29:B30"/>
    <mergeCell ref="I29:I30"/>
    <mergeCell ref="A31:A32"/>
    <mergeCell ref="B31:B32"/>
    <mergeCell ref="I31:I32"/>
    <mergeCell ref="A33:A34"/>
    <mergeCell ref="B33:B34"/>
    <mergeCell ref="I33:I34"/>
    <mergeCell ref="A35:A36"/>
    <mergeCell ref="B35:B36"/>
    <mergeCell ref="I35:I36"/>
    <mergeCell ref="A37:A38"/>
    <mergeCell ref="B37:B38"/>
    <mergeCell ref="I37:I38"/>
    <mergeCell ref="A40:A41"/>
    <mergeCell ref="B40:B41"/>
    <mergeCell ref="I40:I41"/>
    <mergeCell ref="A42:A43"/>
    <mergeCell ref="B42:B43"/>
    <mergeCell ref="I42:I43"/>
    <mergeCell ref="A44:A45"/>
    <mergeCell ref="B44:B45"/>
    <mergeCell ref="I44:I45"/>
    <mergeCell ref="A46:A47"/>
    <mergeCell ref="B46:B47"/>
    <mergeCell ref="I46:I47"/>
    <mergeCell ref="A48:A49"/>
    <mergeCell ref="B48:B49"/>
    <mergeCell ref="I48:I49"/>
    <mergeCell ref="A50:A51"/>
    <mergeCell ref="B50:B51"/>
    <mergeCell ref="I50:I51"/>
    <mergeCell ref="A53:A54"/>
    <mergeCell ref="B53:B54"/>
    <mergeCell ref="I53:I54"/>
    <mergeCell ref="A56:A57"/>
    <mergeCell ref="B56:B57"/>
    <mergeCell ref="I56:I57"/>
    <mergeCell ref="A58:A59"/>
    <mergeCell ref="B58:B59"/>
    <mergeCell ref="I58:I59"/>
    <mergeCell ref="A60:A61"/>
    <mergeCell ref="B60:B61"/>
    <mergeCell ref="I60:I61"/>
    <mergeCell ref="A62:A63"/>
    <mergeCell ref="B62:B63"/>
    <mergeCell ref="I62:I63"/>
    <mergeCell ref="A64:A65"/>
    <mergeCell ref="B64:B65"/>
    <mergeCell ref="I64:I65"/>
    <mergeCell ref="A66:A67"/>
    <mergeCell ref="B66:B67"/>
    <mergeCell ref="I66:I67"/>
    <mergeCell ref="A68:A69"/>
    <mergeCell ref="B68:B69"/>
    <mergeCell ref="I68:I69"/>
    <mergeCell ref="A70:A71"/>
    <mergeCell ref="B70:B71"/>
    <mergeCell ref="I70:I71"/>
    <mergeCell ref="A72:A73"/>
    <mergeCell ref="B72:B73"/>
    <mergeCell ref="I72:I73"/>
    <mergeCell ref="A75:A76"/>
    <mergeCell ref="B75:B76"/>
    <mergeCell ref="A79:A80"/>
    <mergeCell ref="B79:B80"/>
    <mergeCell ref="I75:I76"/>
    <mergeCell ref="A77:A78"/>
    <mergeCell ref="B77:B78"/>
    <mergeCell ref="I79:I80"/>
    <mergeCell ref="I77:I78"/>
  </mergeCells>
  <conditionalFormatting sqref="I11:I12 I14 I16 I18 I20 I22 I24 I26 I28:I29 I31 I33 I35 I37 I39:I40 I42 I44 I46 I48 I50 I52:I53 I55:I56 I58 I60 I62 I64 I66 I68 I70 I72 I74:I75 I77 I79">
    <cfRule type="dataBar" priority="16">
      <dataBar>
        <cfvo type="num" val="0"/>
        <cfvo type="num" val="1"/>
        <color theme="0" tint="-0.34995574816125979"/>
      </dataBar>
      <extLst>
        <ext xmlns:x14="http://schemas.microsoft.com/office/spreadsheetml/2009/9/main" uri="{B025F937-C7B1-47D3-B67F-A62EFF666E3E}">
          <x14:id>{A6FD2944-BDA9-487F-8C03-817966C1E800}</x14:id>
        </ext>
      </extLst>
    </cfRule>
  </conditionalFormatting>
  <conditionalFormatting sqref="K12:BF12 K14:BF14 K16:BF16 K18:BF18 K20:BF20 K22:BF22 K24:BF24 K26:BF26 K29:BF29 K31:BF31 K33:BF33 K35:BF35 K37:BF37 K40:BF40 K42:BF42 K44:BF44 K46:BF46 K48:BF48 K50:BF50 K53:BF53 K56:BF56 K58:BF58 K60:BF60 K62:BF62 K64:BF64 K66:BF66 K68:BF68 K70:BF70 K72:BF72 K75:BF75 K77:BF77 K79:BF79">
    <cfRule type="expression" dxfId="27" priority="14">
      <formula>AND(K$10&gt;=$E12,K$10&lt;=$G12)</formula>
    </cfRule>
  </conditionalFormatting>
  <conditionalFormatting sqref="K13:BF13 K15:BF15 K17:BF17 K19:BF19 K21:BF21 K23:BF23 K25:BF25 K27:BF27 K30:BF30 K32:BF32 K34:BF34 K36:BF36 K38:BF38 K41:BF41 K43:BF43 K45:BF45 K47:BF47 K49:BF49 K51:BF51 K54:BF54 K57:BF57 K59:BF59 K61:BF61 K63:BF63 K65:BF65 K67:BF67 K69:BF69 K71:BF71 K73:BF73 K76:BF76 K78:BF78 K80:BF80">
    <cfRule type="expression" dxfId="26" priority="91">
      <formula>AND(K$10&gt;=$E13,K$10&lt;=$G13)</formula>
    </cfRule>
  </conditionalFormatting>
  <hyperlinks>
    <hyperlink ref="W2:Y2" r:id="rId1" display="Gantt Chart Template © 2006-2018 by Vertex42.com." xr:uid="{00000000-0004-0000-0000-000000000000}"/>
    <hyperlink ref="Z2:AB2" r:id="rId2" display="Gantt Chart Template © 2006-2018 by Vertex42.com." xr:uid="{00000000-0004-0000-0000-000001000000}"/>
    <hyperlink ref="AC2:AE2" r:id="rId3" display="Gantt Chart Template © 2006-2018 by Vertex42.com." xr:uid="{00000000-0004-0000-0000-000002000000}"/>
    <hyperlink ref="AF2:AH2" r:id="rId4" display="Gantt Chart Template © 2006-2018 by Vertex42.com." xr:uid="{00000000-0004-0000-0000-000003000000}"/>
    <hyperlink ref="AI2:AK2" r:id="rId5" display="Gantt Chart Template © 2006-2018 by Vertex42.com." xr:uid="{00000000-0004-0000-0000-000004000000}"/>
    <hyperlink ref="AL2:AN2" r:id="rId6" display="Gantt Chart Template © 2006-2018 by Vertex42.com." xr:uid="{00000000-0004-0000-0000-000005000000}"/>
    <hyperlink ref="AO2:AQ2" r:id="rId7" display="Gantt Chart Template © 2006-2018 by Vertex42.com." xr:uid="{00000000-0004-0000-0000-000006000000}"/>
    <hyperlink ref="AR2:AT2" r:id="rId8" display="Gantt Chart Template © 2006-2018 by Vertex42.com." xr:uid="{00000000-0004-0000-0000-000007000000}"/>
    <hyperlink ref="AU2:AW2" r:id="rId9" display="Gantt Chart Template © 2006-2018 by Vertex42.com." xr:uid="{00000000-0004-0000-0000-000008000000}"/>
    <hyperlink ref="AX2:AZ2" r:id="rId10" display="Gantt Chart Template © 2006-2018 by Vertex42.com." xr:uid="{00000000-0004-0000-0000-000009000000}"/>
    <hyperlink ref="BA2:BC2" r:id="rId11" display="Gantt Chart Template © 2006-2018 by Vertex42.com." xr:uid="{00000000-0004-0000-0000-00000A000000}"/>
    <hyperlink ref="BD2:BF2" r:id="rId12" display="Gantt Chart Template © 2006-2018 by Vertex42.com." xr:uid="{00000000-0004-0000-0000-00000B000000}"/>
    <hyperlink ref="K2:M2" r:id="rId13" display="Gantt Chart Template © 2006-2018 by Vertex42.com." xr:uid="{00000000-0004-0000-0000-00000C000000}"/>
    <hyperlink ref="N2:P2" r:id="rId14" display="Gantt Chart Template © 2006-2018 by Vertex42.com." xr:uid="{00000000-0004-0000-0000-00000D000000}"/>
    <hyperlink ref="Q2:S2" r:id="rId15" display="Gantt Chart Template © 2006-2018 by Vertex42.com." xr:uid="{00000000-0004-0000-0000-00000E000000}"/>
  </hyperlinks>
  <pageMargins left="0.25" right="0.25" top="0.5" bottom="0.5" header="0.5" footer="0.25"/>
  <pageSetup scale="63" fitToHeight="0" orientation="landscape" r:id="rId16"/>
  <headerFooter alignWithMargins="0">
    <oddFooter>&amp;C_x000D_&amp;1#&amp;"Calibri"&amp;12&amp;K000000 Nasdaq - Internal Use: Distribution limited to Nasdaq personnel and authorized third parties subject to confidentiality obligations</oddFooter>
  </headerFooter>
  <drawing r:id="rId17"/>
  <extLst>
    <ext xmlns:x14="http://schemas.microsoft.com/office/spreadsheetml/2009/9/main" uri="{78C0D931-6437-407d-A8EE-F0AAD7539E65}">
      <x14:conditionalFormattings>
        <x14:conditionalFormatting xmlns:xm="http://schemas.microsoft.com/office/excel/2006/main">
          <x14:cfRule type="dataBar" id="{A6FD2944-BDA9-487F-8C03-817966C1E800}">
            <x14:dataBar minLength="0" maxLength="100" gradient="0">
              <x14:cfvo type="num">
                <xm:f>0</xm:f>
              </x14:cfvo>
              <x14:cfvo type="num">
                <xm:f>1</xm:f>
              </x14:cfvo>
              <x14:negativeFillColor rgb="FFFF0000"/>
              <x14:axisColor rgb="FF000000"/>
            </x14:dataBar>
          </x14:cfRule>
          <xm:sqref>I11:I12 I14 I16 I18 I20 I22 I24 I26 I28:I29 I31 I33 I35 I37 I39:I40 I42 I44 I46 I48 I50 I52:I53 I55:I56 I58 I60 I62 I64 I66 I68 I70 I72 I74:I75 I77 I79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'Period Lookup'!$B$1:$B$49</xm:f>
          </x14:formula1>
          <xm:sqref>D12:D27 F12:F27 D29:D38 F29:F38 D40:D51 F40:F51 D53:D54 F53:F54 D56:D73 F56:F73 D75:D80 F75:F80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B9EC0-51BA-48A3-89BD-6E976E1703F6}">
  <sheetPr>
    <pageSetUpPr fitToPage="1"/>
  </sheetPr>
  <dimension ref="A1:BJ80"/>
  <sheetViews>
    <sheetView showGridLines="0" zoomScale="85" zoomScaleNormal="85" workbookViewId="0">
      <pane ySplit="10" topLeftCell="A27" activePane="bottomLeft" state="frozen"/>
      <selection pane="bottomLeft" activeCell="B40" sqref="B40:B41"/>
    </sheetView>
  </sheetViews>
  <sheetFormatPr defaultColWidth="9.140625" defaultRowHeight="12.75" outlineLevelRow="1" outlineLevelCol="1" x14ac:dyDescent="0.2"/>
  <cols>
    <col min="1" max="1" width="5.140625" customWidth="1"/>
    <col min="2" max="2" width="40.42578125" customWidth="1"/>
    <col min="3" max="3" width="11.140625" customWidth="1"/>
    <col min="4" max="4" width="3.5703125" hidden="1" customWidth="1" outlineLevel="1"/>
    <col min="5" max="5" width="11.140625" customWidth="1" collapsed="1"/>
    <col min="6" max="6" width="3.5703125" hidden="1" customWidth="1" outlineLevel="1"/>
    <col min="7" max="7" width="8.85546875" customWidth="1" collapsed="1"/>
    <col min="8" max="8" width="11.140625" customWidth="1"/>
    <col min="9" max="9" width="3.5703125" hidden="1" customWidth="1" outlineLevel="1"/>
    <col min="10" max="10" width="12.42578125" customWidth="1" collapsed="1"/>
    <col min="11" max="11" width="3.5703125" hidden="1" customWidth="1" outlineLevel="1"/>
    <col min="12" max="12" width="8.85546875" customWidth="1" collapsed="1"/>
    <col min="13" max="13" width="6.85546875" customWidth="1"/>
    <col min="14" max="14" width="1.85546875" customWidth="1"/>
    <col min="15" max="23" width="6.42578125" hidden="1" customWidth="1" outlineLevel="1"/>
    <col min="24" max="24" width="9.140625" style="109" customWidth="1" collapsed="1"/>
    <col min="25" max="26" width="11.140625" style="109" bestFit="1" customWidth="1"/>
    <col min="27" max="27" width="9.140625" style="109" customWidth="1"/>
    <col min="28" max="28" width="10.42578125" style="109" bestFit="1" customWidth="1"/>
    <col min="29" max="29" width="6.85546875" style="109" bestFit="1" customWidth="1"/>
    <col min="30" max="30" width="6.5703125" style="109" bestFit="1" customWidth="1"/>
    <col min="31" max="31" width="10.42578125" style="109" bestFit="1" customWidth="1"/>
    <col min="32" max="32" width="10.5703125" style="109" bestFit="1" customWidth="1"/>
    <col min="33" max="33" width="6" style="109" bestFit="1" customWidth="1"/>
    <col min="34" max="34" width="10.5703125" style="109" bestFit="1" customWidth="1"/>
    <col min="35" max="62" width="9.140625" style="109" customWidth="1"/>
  </cols>
  <sheetData>
    <row r="1" spans="1:62" s="66" customFormat="1" hidden="1" outlineLevel="1" x14ac:dyDescent="0.2">
      <c r="O1" s="67">
        <v>45292</v>
      </c>
      <c r="P1" s="67">
        <v>45323</v>
      </c>
      <c r="Q1" s="67">
        <v>45352</v>
      </c>
      <c r="R1" s="67">
        <v>45383</v>
      </c>
      <c r="S1" s="67">
        <v>45413</v>
      </c>
      <c r="T1" s="67">
        <v>45444</v>
      </c>
      <c r="U1" s="67">
        <v>45474</v>
      </c>
      <c r="V1" s="67">
        <v>45505</v>
      </c>
      <c r="W1" s="67">
        <v>45536</v>
      </c>
      <c r="X1" s="104">
        <v>45566</v>
      </c>
      <c r="Y1" s="104">
        <v>45597</v>
      </c>
      <c r="Z1" s="104">
        <v>45627</v>
      </c>
      <c r="AA1" s="104">
        <v>45658</v>
      </c>
      <c r="AB1" s="104">
        <v>45689</v>
      </c>
      <c r="AC1" s="104">
        <v>45717</v>
      </c>
      <c r="AD1" s="104">
        <v>45748</v>
      </c>
      <c r="AE1" s="104">
        <v>45778</v>
      </c>
      <c r="AF1" s="104">
        <v>45809</v>
      </c>
      <c r="AG1" s="104">
        <v>45839</v>
      </c>
      <c r="AH1" s="104">
        <v>45870</v>
      </c>
      <c r="AI1" s="104">
        <v>45901</v>
      </c>
      <c r="AJ1" s="104">
        <v>45931</v>
      </c>
      <c r="AK1" s="104">
        <v>45962</v>
      </c>
      <c r="AL1" s="104">
        <v>45992</v>
      </c>
      <c r="AM1" s="104">
        <v>46023</v>
      </c>
      <c r="AN1" s="104">
        <v>46054</v>
      </c>
      <c r="AO1" s="104">
        <v>46082</v>
      </c>
      <c r="AP1" s="104">
        <v>46113</v>
      </c>
      <c r="AQ1" s="104">
        <v>46143</v>
      </c>
      <c r="AR1" s="104">
        <v>46174</v>
      </c>
      <c r="AS1" s="104">
        <v>46204</v>
      </c>
      <c r="AT1" s="104">
        <v>46235</v>
      </c>
      <c r="AU1" s="104">
        <v>46266</v>
      </c>
      <c r="AV1" s="104">
        <v>46296</v>
      </c>
      <c r="AW1" s="104">
        <v>46327</v>
      </c>
      <c r="AX1" s="104">
        <v>46357</v>
      </c>
      <c r="AY1" s="104">
        <v>46388</v>
      </c>
      <c r="AZ1" s="104">
        <v>46419</v>
      </c>
      <c r="BA1" s="104">
        <v>46447</v>
      </c>
      <c r="BB1" s="104">
        <v>46478</v>
      </c>
      <c r="BC1" s="104">
        <v>46508</v>
      </c>
      <c r="BD1" s="104">
        <v>46539</v>
      </c>
      <c r="BE1" s="104">
        <v>46569</v>
      </c>
      <c r="BF1" s="104">
        <v>46600</v>
      </c>
      <c r="BG1" s="104">
        <v>46631</v>
      </c>
      <c r="BH1" s="104">
        <v>46661</v>
      </c>
      <c r="BI1" s="104">
        <v>46692</v>
      </c>
      <c r="BJ1" s="104">
        <v>46722</v>
      </c>
    </row>
    <row r="2" spans="1:62" ht="30" customHeight="1" collapsed="1" x14ac:dyDescent="0.2">
      <c r="A2" s="33"/>
      <c r="B2" s="98" t="s">
        <v>159</v>
      </c>
      <c r="C2" s="19"/>
      <c r="D2" s="19"/>
      <c r="E2" s="19"/>
      <c r="F2" s="19"/>
      <c r="H2" s="19"/>
      <c r="I2" s="19"/>
      <c r="J2" s="19"/>
      <c r="K2" s="19"/>
      <c r="O2" s="59"/>
      <c r="P2" s="59"/>
      <c r="Q2" s="59"/>
      <c r="R2" s="59"/>
      <c r="S2" s="59"/>
      <c r="T2" s="59"/>
      <c r="U2" s="59"/>
      <c r="V2" s="59"/>
      <c r="W2" s="59"/>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row>
    <row r="3" spans="1:62" ht="14.1" customHeight="1" x14ac:dyDescent="0.2">
      <c r="A3" s="33"/>
      <c r="B3" s="91"/>
      <c r="C3" s="19"/>
      <c r="D3" s="19"/>
      <c r="E3" s="19"/>
      <c r="F3" s="19"/>
      <c r="H3" s="19"/>
      <c r="I3" s="19"/>
      <c r="J3" s="19"/>
      <c r="K3" s="19"/>
      <c r="O3" s="59"/>
      <c r="P3" s="59"/>
      <c r="Q3" s="59"/>
      <c r="R3" s="59"/>
      <c r="S3" s="59"/>
      <c r="T3" s="59"/>
      <c r="U3" s="59"/>
      <c r="V3" s="59"/>
      <c r="W3" s="59"/>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row>
    <row r="4" spans="1:62" x14ac:dyDescent="0.2">
      <c r="B4" s="73" t="s">
        <v>116</v>
      </c>
      <c r="C4" s="74">
        <f ca="1">TODAY()</f>
        <v>46105</v>
      </c>
      <c r="M4" s="1"/>
      <c r="O4" s="59"/>
      <c r="P4" s="59"/>
      <c r="Q4" s="59"/>
      <c r="R4" s="59"/>
      <c r="S4" s="59"/>
      <c r="T4" s="59"/>
      <c r="U4" s="59"/>
      <c r="V4" s="59"/>
      <c r="W4" s="59"/>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row>
    <row r="5" spans="1:62" hidden="1" outlineLevel="1" x14ac:dyDescent="0.2">
      <c r="B5" s="79" t="s">
        <v>116</v>
      </c>
      <c r="C5" s="75">
        <f ca="1">VLOOKUP($C4,'Period Lookup'!$B$14:$C$49,2)</f>
        <v>27</v>
      </c>
      <c r="M5" s="1"/>
      <c r="O5" s="59"/>
      <c r="P5" s="59"/>
      <c r="Q5" s="59"/>
      <c r="R5" s="59"/>
      <c r="S5" s="59"/>
      <c r="T5" s="59"/>
      <c r="U5" s="59"/>
      <c r="V5" s="59"/>
      <c r="W5" s="59"/>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row>
    <row r="6" spans="1:62" ht="14.25" collapsed="1" x14ac:dyDescent="0.2">
      <c r="A6" s="21"/>
      <c r="B6" s="154" t="s">
        <v>160</v>
      </c>
      <c r="E6" s="158" t="s">
        <v>165</v>
      </c>
      <c r="F6" s="20"/>
      <c r="M6" s="1"/>
      <c r="O6" s="59"/>
      <c r="P6" s="59"/>
      <c r="Q6" s="59"/>
      <c r="R6" s="59"/>
      <c r="S6" s="59"/>
      <c r="T6" s="59"/>
      <c r="U6" s="59"/>
      <c r="V6" s="59"/>
      <c r="W6" s="59"/>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row>
    <row r="7" spans="1:62" ht="15" thickBot="1" x14ac:dyDescent="0.25">
      <c r="A7" s="21"/>
      <c r="B7" s="155" t="s">
        <v>161</v>
      </c>
      <c r="E7" s="20"/>
      <c r="F7" s="20"/>
      <c r="M7" s="1"/>
      <c r="O7" s="59"/>
      <c r="P7" s="59"/>
      <c r="Q7" s="59"/>
      <c r="R7" s="59"/>
      <c r="S7" s="59"/>
      <c r="T7" s="59"/>
      <c r="U7" s="59"/>
      <c r="V7" s="59"/>
      <c r="W7" s="59"/>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row>
    <row r="8" spans="1:62" ht="17.25" customHeight="1" x14ac:dyDescent="0.2">
      <c r="A8" s="20"/>
      <c r="B8" s="156" t="s">
        <v>164</v>
      </c>
      <c r="C8" s="85"/>
      <c r="E8" s="20"/>
      <c r="F8" s="85"/>
      <c r="G8" s="29"/>
      <c r="H8" s="29"/>
      <c r="J8" s="20"/>
      <c r="M8" s="1"/>
      <c r="N8" s="20"/>
      <c r="O8" s="208" t="s">
        <v>155</v>
      </c>
      <c r="P8" s="209"/>
      <c r="Q8" s="209"/>
      <c r="R8" s="210" t="s">
        <v>156</v>
      </c>
      <c r="S8" s="209"/>
      <c r="T8" s="209"/>
      <c r="U8" s="210" t="s">
        <v>157</v>
      </c>
      <c r="V8" s="209"/>
      <c r="W8" s="209"/>
      <c r="X8" s="210" t="s">
        <v>158</v>
      </c>
      <c r="Y8" s="209"/>
      <c r="Z8" s="211"/>
      <c r="AA8" s="208" t="s">
        <v>88</v>
      </c>
      <c r="AB8" s="209"/>
      <c r="AC8" s="209"/>
      <c r="AD8" s="210" t="s">
        <v>92</v>
      </c>
      <c r="AE8" s="209"/>
      <c r="AF8" s="209"/>
      <c r="AG8" s="210" t="s">
        <v>96</v>
      </c>
      <c r="AH8" s="209"/>
      <c r="AI8" s="209"/>
      <c r="AJ8" s="210" t="s">
        <v>100</v>
      </c>
      <c r="AK8" s="209"/>
      <c r="AL8" s="211"/>
      <c r="AM8" s="208" t="s">
        <v>104</v>
      </c>
      <c r="AN8" s="209"/>
      <c r="AO8" s="209"/>
      <c r="AP8" s="210" t="s">
        <v>105</v>
      </c>
      <c r="AQ8" s="209"/>
      <c r="AR8" s="209"/>
      <c r="AS8" s="210" t="s">
        <v>106</v>
      </c>
      <c r="AT8" s="209"/>
      <c r="AU8" s="209"/>
      <c r="AV8" s="210" t="s">
        <v>107</v>
      </c>
      <c r="AW8" s="209"/>
      <c r="AX8" s="211"/>
      <c r="AY8" s="208" t="s">
        <v>108</v>
      </c>
      <c r="AZ8" s="209"/>
      <c r="BA8" s="209"/>
      <c r="BB8" s="210" t="s">
        <v>109</v>
      </c>
      <c r="BC8" s="209"/>
      <c r="BD8" s="209"/>
      <c r="BE8" s="210" t="s">
        <v>110</v>
      </c>
      <c r="BF8" s="209"/>
      <c r="BG8" s="209"/>
      <c r="BH8" s="210" t="s">
        <v>111</v>
      </c>
      <c r="BI8" s="209"/>
      <c r="BJ8" s="211"/>
    </row>
    <row r="9" spans="1:62" s="79" customFormat="1" ht="36.75" thickBot="1" x14ac:dyDescent="0.25">
      <c r="A9" s="32"/>
      <c r="B9" s="32" t="s">
        <v>0</v>
      </c>
      <c r="C9" s="80" t="s">
        <v>113</v>
      </c>
      <c r="D9" s="81"/>
      <c r="E9" s="81" t="s">
        <v>114</v>
      </c>
      <c r="F9" s="81"/>
      <c r="G9" s="90" t="s">
        <v>112</v>
      </c>
      <c r="H9" s="80" t="s">
        <v>115</v>
      </c>
      <c r="I9" s="81"/>
      <c r="J9" s="81" t="s">
        <v>163</v>
      </c>
      <c r="K9" s="81"/>
      <c r="L9" s="82" t="s">
        <v>112</v>
      </c>
      <c r="M9" s="86" t="s">
        <v>1</v>
      </c>
      <c r="N9" s="75"/>
      <c r="O9" s="93" t="s">
        <v>89</v>
      </c>
      <c r="P9" s="94" t="s">
        <v>90</v>
      </c>
      <c r="Q9" s="94" t="s">
        <v>91</v>
      </c>
      <c r="R9" s="95" t="s">
        <v>93</v>
      </c>
      <c r="S9" s="94" t="s">
        <v>94</v>
      </c>
      <c r="T9" s="94" t="s">
        <v>95</v>
      </c>
      <c r="U9" s="95" t="s">
        <v>97</v>
      </c>
      <c r="V9" s="94" t="s">
        <v>98</v>
      </c>
      <c r="W9" s="94" t="s">
        <v>99</v>
      </c>
      <c r="X9" s="95" t="s">
        <v>101</v>
      </c>
      <c r="Y9" s="94" t="s">
        <v>102</v>
      </c>
      <c r="Z9" s="96" t="s">
        <v>103</v>
      </c>
      <c r="AA9" s="93" t="s">
        <v>89</v>
      </c>
      <c r="AB9" s="94" t="s">
        <v>90</v>
      </c>
      <c r="AC9" s="94" t="s">
        <v>91</v>
      </c>
      <c r="AD9" s="95" t="s">
        <v>93</v>
      </c>
      <c r="AE9" s="94" t="s">
        <v>94</v>
      </c>
      <c r="AF9" s="94" t="s">
        <v>95</v>
      </c>
      <c r="AG9" s="95" t="s">
        <v>97</v>
      </c>
      <c r="AH9" s="94" t="s">
        <v>98</v>
      </c>
      <c r="AI9" s="94" t="s">
        <v>99</v>
      </c>
      <c r="AJ9" s="95" t="s">
        <v>101</v>
      </c>
      <c r="AK9" s="94" t="s">
        <v>102</v>
      </c>
      <c r="AL9" s="96" t="s">
        <v>103</v>
      </c>
      <c r="AM9" s="93" t="s">
        <v>89</v>
      </c>
      <c r="AN9" s="94" t="s">
        <v>90</v>
      </c>
      <c r="AO9" s="94" t="s">
        <v>91</v>
      </c>
      <c r="AP9" s="95" t="s">
        <v>93</v>
      </c>
      <c r="AQ9" s="94" t="s">
        <v>94</v>
      </c>
      <c r="AR9" s="94" t="s">
        <v>95</v>
      </c>
      <c r="AS9" s="95" t="s">
        <v>97</v>
      </c>
      <c r="AT9" s="94" t="s">
        <v>98</v>
      </c>
      <c r="AU9" s="94" t="s">
        <v>99</v>
      </c>
      <c r="AV9" s="95" t="s">
        <v>101</v>
      </c>
      <c r="AW9" s="94" t="s">
        <v>102</v>
      </c>
      <c r="AX9" s="96" t="s">
        <v>103</v>
      </c>
      <c r="AY9" s="93" t="s">
        <v>89</v>
      </c>
      <c r="AZ9" s="94" t="s">
        <v>90</v>
      </c>
      <c r="BA9" s="94" t="s">
        <v>91</v>
      </c>
      <c r="BB9" s="95" t="s">
        <v>93</v>
      </c>
      <c r="BC9" s="94" t="s">
        <v>94</v>
      </c>
      <c r="BD9" s="94" t="s">
        <v>95</v>
      </c>
      <c r="BE9" s="95" t="s">
        <v>97</v>
      </c>
      <c r="BF9" s="94" t="s">
        <v>98</v>
      </c>
      <c r="BG9" s="94" t="s">
        <v>99</v>
      </c>
      <c r="BH9" s="95" t="s">
        <v>101</v>
      </c>
      <c r="BI9" s="94" t="s">
        <v>102</v>
      </c>
      <c r="BJ9" s="96" t="s">
        <v>103</v>
      </c>
    </row>
    <row r="10" spans="1:62" ht="13.5" hidden="1" outlineLevel="1" thickBot="1" x14ac:dyDescent="0.25">
      <c r="N10" s="140"/>
      <c r="O10" s="60">
        <v>1</v>
      </c>
      <c r="P10" s="61">
        <v>2</v>
      </c>
      <c r="Q10" s="61">
        <v>3</v>
      </c>
      <c r="R10" s="62">
        <v>4</v>
      </c>
      <c r="S10" s="61">
        <v>5</v>
      </c>
      <c r="T10" s="61">
        <v>6</v>
      </c>
      <c r="U10" s="62">
        <v>7</v>
      </c>
      <c r="V10" s="61">
        <v>8</v>
      </c>
      <c r="W10" s="61">
        <v>9</v>
      </c>
      <c r="X10" s="62">
        <v>10</v>
      </c>
      <c r="Y10" s="61">
        <v>11</v>
      </c>
      <c r="Z10" s="64">
        <v>12</v>
      </c>
      <c r="AA10" s="60">
        <f>Z10+1</f>
        <v>13</v>
      </c>
      <c r="AB10" s="61">
        <f t="shared" ref="AB10:BJ10" si="0">AA10+1</f>
        <v>14</v>
      </c>
      <c r="AC10" s="61">
        <f t="shared" si="0"/>
        <v>15</v>
      </c>
      <c r="AD10" s="62">
        <f t="shared" si="0"/>
        <v>16</v>
      </c>
      <c r="AE10" s="61">
        <f t="shared" si="0"/>
        <v>17</v>
      </c>
      <c r="AF10" s="61">
        <f t="shared" si="0"/>
        <v>18</v>
      </c>
      <c r="AG10" s="62">
        <f t="shared" si="0"/>
        <v>19</v>
      </c>
      <c r="AH10" s="61">
        <f t="shared" si="0"/>
        <v>20</v>
      </c>
      <c r="AI10" s="61">
        <f t="shared" si="0"/>
        <v>21</v>
      </c>
      <c r="AJ10" s="62">
        <f t="shared" si="0"/>
        <v>22</v>
      </c>
      <c r="AK10" s="61">
        <f t="shared" si="0"/>
        <v>23</v>
      </c>
      <c r="AL10" s="64">
        <f t="shared" si="0"/>
        <v>24</v>
      </c>
      <c r="AM10" s="60">
        <f t="shared" si="0"/>
        <v>25</v>
      </c>
      <c r="AN10" s="61">
        <f t="shared" si="0"/>
        <v>26</v>
      </c>
      <c r="AO10" s="61">
        <f t="shared" si="0"/>
        <v>27</v>
      </c>
      <c r="AP10" s="62">
        <f t="shared" si="0"/>
        <v>28</v>
      </c>
      <c r="AQ10" s="61">
        <f t="shared" si="0"/>
        <v>29</v>
      </c>
      <c r="AR10" s="61">
        <f t="shared" si="0"/>
        <v>30</v>
      </c>
      <c r="AS10" s="62">
        <f t="shared" si="0"/>
        <v>31</v>
      </c>
      <c r="AT10" s="61">
        <f t="shared" si="0"/>
        <v>32</v>
      </c>
      <c r="AU10" s="61">
        <f t="shared" si="0"/>
        <v>33</v>
      </c>
      <c r="AV10" s="62">
        <f t="shared" si="0"/>
        <v>34</v>
      </c>
      <c r="AW10" s="61">
        <f t="shared" si="0"/>
        <v>35</v>
      </c>
      <c r="AX10" s="63">
        <f t="shared" si="0"/>
        <v>36</v>
      </c>
      <c r="AY10" s="60">
        <f t="shared" si="0"/>
        <v>37</v>
      </c>
      <c r="AZ10" s="61">
        <f t="shared" si="0"/>
        <v>38</v>
      </c>
      <c r="BA10" s="61">
        <f t="shared" si="0"/>
        <v>39</v>
      </c>
      <c r="BB10" s="62">
        <f t="shared" si="0"/>
        <v>40</v>
      </c>
      <c r="BC10" s="61">
        <f t="shared" si="0"/>
        <v>41</v>
      </c>
      <c r="BD10" s="61">
        <f t="shared" si="0"/>
        <v>42</v>
      </c>
      <c r="BE10" s="62">
        <f t="shared" si="0"/>
        <v>43</v>
      </c>
      <c r="BF10" s="61">
        <f t="shared" si="0"/>
        <v>44</v>
      </c>
      <c r="BG10" s="61">
        <f t="shared" si="0"/>
        <v>45</v>
      </c>
      <c r="BH10" s="62">
        <f t="shared" si="0"/>
        <v>46</v>
      </c>
      <c r="BI10" s="61">
        <f t="shared" si="0"/>
        <v>47</v>
      </c>
      <c r="BJ10" s="63">
        <f t="shared" si="0"/>
        <v>48</v>
      </c>
    </row>
    <row r="11" spans="1:62" s="137" customFormat="1" ht="26.25" collapsed="1" x14ac:dyDescent="0.2">
      <c r="A11" s="141" t="str">
        <f>IF(ISERROR(VALUE(SUBSTITUTE(prevWBS,".",""))),"1",IF(ISERROR(FIND("`",SUBSTITUTE(prevWBS,".","`",1))),TEXT(VALUE(prevWBS)+1,"#"),TEXT(VALUE(LEFT(prevWBS,FIND("`",SUBSTITUTE(prevWBS,".","`",1))-1))+1,"#")))</f>
        <v>1</v>
      </c>
      <c r="B11" s="142" t="s">
        <v>123</v>
      </c>
      <c r="C11" s="143"/>
      <c r="D11" s="144"/>
      <c r="E11" s="145"/>
      <c r="F11" s="145"/>
      <c r="G11" s="146"/>
      <c r="H11" s="147"/>
      <c r="I11" s="144"/>
      <c r="J11" s="145"/>
      <c r="K11" s="144"/>
      <c r="L11" s="146"/>
      <c r="M11" s="148"/>
      <c r="N11" s="149"/>
      <c r="O11" s="100"/>
      <c r="P11" s="100"/>
      <c r="Q11" s="100"/>
      <c r="R11" s="100"/>
      <c r="S11" s="100"/>
      <c r="T11" s="100"/>
      <c r="U11" s="100"/>
      <c r="V11" s="100"/>
      <c r="W11" s="100"/>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6"/>
    </row>
    <row r="12" spans="1:62" s="139" customFormat="1" ht="18" x14ac:dyDescent="0.2">
      <c r="A12" s="192">
        <v>1.1000000000000001</v>
      </c>
      <c r="B12" s="194" t="s">
        <v>117</v>
      </c>
      <c r="C12" s="220">
        <v>45597</v>
      </c>
      <c r="D12" s="161">
        <f>IFERROR(VLOOKUP(C12,'Period Lookup'!$B$2:$C$49,2,FALSE),"-")</f>
        <v>11</v>
      </c>
      <c r="E12" s="224">
        <v>45597</v>
      </c>
      <c r="F12" s="161">
        <f>IFERROR(VLOOKUP(E12,'Period Lookup'!$B$2:$C$49,2,FALSE),"-")</f>
        <v>11</v>
      </c>
      <c r="G12" s="218">
        <f>IFERROR(VLOOKUP(E12,'Period Lookup'!$B:$C,2,FALSE)-VLOOKUP('GanttChart - V3'!C12,'Period Lookup'!$B:$C,2,FALSE)+1,"-")</f>
        <v>1</v>
      </c>
      <c r="H12" s="226">
        <v>45597</v>
      </c>
      <c r="I12" s="159">
        <f>IFERROR(VLOOKUP(H12,'Period Lookup'!$B$2:$C$49,2,FALSE),"-")</f>
        <v>11</v>
      </c>
      <c r="J12" s="216">
        <v>45597</v>
      </c>
      <c r="K12" s="214">
        <f>IFERROR(VLOOKUP(J12,'Period Lookup'!$B$2:$C$49,2,FALSE),"-")</f>
        <v>11</v>
      </c>
      <c r="L12" s="218">
        <f>IFERROR(VLOOKUP(J12,'Period Lookup'!$B:$C,2,FALSE)-VLOOKUP('GanttChart - V3'!H12,'Period Lookup'!$B:$C,2,FALSE)+1,"-")</f>
        <v>1</v>
      </c>
      <c r="M12" s="196">
        <f ca="1">IFERROR(IF(K12&lt;$C$5,100%,($C$5-I12)/(K12-I12)),"-")</f>
        <v>1</v>
      </c>
      <c r="N12" s="138"/>
      <c r="O12" s="123"/>
      <c r="P12" s="123"/>
      <c r="Q12" s="123"/>
      <c r="R12" s="123"/>
      <c r="S12" s="123"/>
      <c r="T12" s="123"/>
      <c r="U12" s="123"/>
      <c r="V12" s="123"/>
      <c r="W12" s="123"/>
      <c r="X12" s="124"/>
      <c r="Y12" s="125"/>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row>
    <row r="13" spans="1:62" s="136" customFormat="1" ht="18" x14ac:dyDescent="0.2">
      <c r="A13" s="193"/>
      <c r="B13" s="195"/>
      <c r="C13" s="221"/>
      <c r="D13" s="162"/>
      <c r="E13" s="225"/>
      <c r="F13" s="162"/>
      <c r="G13" s="219"/>
      <c r="H13" s="227"/>
      <c r="I13" s="160"/>
      <c r="J13" s="217"/>
      <c r="K13" s="215"/>
      <c r="L13" s="219"/>
      <c r="M13" s="197"/>
      <c r="N13" s="135"/>
      <c r="O13" s="127"/>
      <c r="P13" s="127"/>
      <c r="Q13" s="127"/>
      <c r="R13" s="127"/>
      <c r="S13" s="127"/>
      <c r="T13" s="127"/>
      <c r="U13" s="127"/>
      <c r="V13" s="127"/>
      <c r="W13" s="127"/>
      <c r="X13" s="128"/>
      <c r="Y13" s="129">
        <v>45626</v>
      </c>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row>
    <row r="14" spans="1:62" s="139" customFormat="1" ht="23.1" customHeight="1" x14ac:dyDescent="0.2">
      <c r="A14" s="192">
        <v>1.2</v>
      </c>
      <c r="B14" s="194" t="s">
        <v>118</v>
      </c>
      <c r="C14" s="220">
        <v>45597</v>
      </c>
      <c r="D14" s="239">
        <f>IFERROR(VLOOKUP(C14,'Period Lookup'!$B$2:$C$49,2,FALSE),"-")</f>
        <v>11</v>
      </c>
      <c r="E14" s="224">
        <v>45627</v>
      </c>
      <c r="F14" s="239">
        <f>IFERROR(VLOOKUP(E14,'Period Lookup'!$B$2:$C$49,2,FALSE),"-")</f>
        <v>12</v>
      </c>
      <c r="G14" s="218">
        <f>IFERROR(VLOOKUP(E14,'Period Lookup'!$B:$C,2,FALSE)-VLOOKUP('GanttChart - V3'!C14,'Period Lookup'!$B:$C,2,FALSE)+1,"-")</f>
        <v>2</v>
      </c>
      <c r="H14" s="226">
        <v>45597</v>
      </c>
      <c r="I14" s="214">
        <f>IFERROR(VLOOKUP(H14,'Period Lookup'!$B$2:$C$49,2,FALSE),"-")</f>
        <v>11</v>
      </c>
      <c r="J14" s="216">
        <v>45778</v>
      </c>
      <c r="K14" s="214">
        <f>IFERROR(VLOOKUP(J14,'Period Lookup'!$B$2:$C$49,2,FALSE),"-")</f>
        <v>17</v>
      </c>
      <c r="L14" s="218">
        <f>IFERROR(VLOOKUP(J14,'Period Lookup'!$B:$C,2,FALSE)-VLOOKUP('GanttChart - V3'!H14,'Period Lookup'!$B:$C,2,FALSE)+1,"-")</f>
        <v>7</v>
      </c>
      <c r="M14" s="196">
        <f t="shared" ref="M14:M26" ca="1" si="1">IFERROR(IF(K14&lt;$C$5,100%,($C$5-I14)/(K14-I14)),"-")</f>
        <v>1</v>
      </c>
      <c r="N14" s="138"/>
      <c r="O14" s="123"/>
      <c r="P14" s="123"/>
      <c r="Q14" s="123"/>
      <c r="R14" s="123"/>
      <c r="S14" s="123"/>
      <c r="T14" s="123"/>
      <c r="U14" s="123"/>
      <c r="V14" s="123"/>
      <c r="W14" s="123"/>
      <c r="X14" s="124"/>
      <c r="Y14" s="125"/>
      <c r="Z14" s="126"/>
      <c r="AA14" s="126"/>
      <c r="AB14" s="126"/>
      <c r="AC14" s="126"/>
      <c r="AD14" s="126"/>
      <c r="AE14" s="151"/>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row>
    <row r="15" spans="1:62" s="136" customFormat="1" ht="18" x14ac:dyDescent="0.2">
      <c r="A15" s="193"/>
      <c r="B15" s="195"/>
      <c r="C15" s="221"/>
      <c r="D15" s="235"/>
      <c r="E15" s="225"/>
      <c r="F15" s="235"/>
      <c r="G15" s="219"/>
      <c r="H15" s="227"/>
      <c r="I15" s="215"/>
      <c r="J15" s="217"/>
      <c r="K15" s="215"/>
      <c r="L15" s="219"/>
      <c r="M15" s="197"/>
      <c r="N15" s="135"/>
      <c r="O15" s="127"/>
      <c r="P15" s="127"/>
      <c r="Q15" s="127"/>
      <c r="R15" s="127"/>
      <c r="S15" s="127"/>
      <c r="T15" s="127"/>
      <c r="U15" s="127"/>
      <c r="V15" s="127"/>
      <c r="W15" s="127"/>
      <c r="X15" s="128"/>
      <c r="Y15" s="129"/>
      <c r="Z15" s="130"/>
      <c r="AA15" s="130"/>
      <c r="AB15" s="130"/>
      <c r="AC15" s="130"/>
      <c r="AD15" s="130"/>
      <c r="AE15" s="152">
        <v>45792</v>
      </c>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row>
    <row r="16" spans="1:62" s="132" customFormat="1" ht="18" x14ac:dyDescent="0.2">
      <c r="A16" s="204">
        <v>1.3</v>
      </c>
      <c r="B16" s="238" t="s">
        <v>119</v>
      </c>
      <c r="C16" s="233">
        <v>45627</v>
      </c>
      <c r="D16" s="234">
        <f>IFERROR(VLOOKUP(C16,'Period Lookup'!$B$2:$C$49,2,FALSE),"-")</f>
        <v>12</v>
      </c>
      <c r="E16" s="236">
        <v>45627</v>
      </c>
      <c r="F16" s="234">
        <f>IFERROR(VLOOKUP(E16,'Period Lookup'!$B$2:$C$49,2,FALSE),"-")</f>
        <v>12</v>
      </c>
      <c r="G16" s="230">
        <f>IFERROR(VLOOKUP(E16,'Period Lookup'!$B:$C,2,FALSE)-VLOOKUP('GanttChart - V3'!C16,'Period Lookup'!$B:$C,2,FALSE)+1,"-")</f>
        <v>1</v>
      </c>
      <c r="H16" s="237">
        <v>45627</v>
      </c>
      <c r="I16" s="228">
        <f>IFERROR(VLOOKUP(H16,'Period Lookup'!$B$2:$C$49,2,FALSE),"-")</f>
        <v>12</v>
      </c>
      <c r="J16" s="229">
        <v>45627</v>
      </c>
      <c r="K16" s="228">
        <f>IFERROR(VLOOKUP(J16,'Period Lookup'!$B$2:$C$49,2,FALSE),"-")</f>
        <v>12</v>
      </c>
      <c r="L16" s="230">
        <f>IFERROR(VLOOKUP(J16,'Period Lookup'!$B:$C,2,FALSE)-VLOOKUP('GanttChart - V3'!H16,'Period Lookup'!$B:$C,2,FALSE)+1,"-")</f>
        <v>1</v>
      </c>
      <c r="M16" s="199">
        <f t="shared" ca="1" si="1"/>
        <v>1</v>
      </c>
      <c r="N16" s="131"/>
      <c r="O16" s="118"/>
      <c r="P16" s="118"/>
      <c r="Q16" s="118"/>
      <c r="R16" s="118"/>
      <c r="S16" s="118"/>
      <c r="T16" s="118"/>
      <c r="U16" s="118"/>
      <c r="V16" s="118"/>
      <c r="W16" s="118"/>
      <c r="X16" s="119"/>
      <c r="Y16" s="120"/>
      <c r="Z16" s="150"/>
      <c r="AA16" s="121"/>
      <c r="AB16" s="121"/>
      <c r="AC16" s="121"/>
      <c r="AD16" s="121"/>
      <c r="AE16" s="122"/>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row>
    <row r="17" spans="1:62" s="136" customFormat="1" ht="18" x14ac:dyDescent="0.2">
      <c r="A17" s="193"/>
      <c r="B17" s="195"/>
      <c r="C17" s="221"/>
      <c r="D17" s="235"/>
      <c r="E17" s="225"/>
      <c r="F17" s="235"/>
      <c r="G17" s="219"/>
      <c r="H17" s="227"/>
      <c r="I17" s="215"/>
      <c r="J17" s="217"/>
      <c r="K17" s="215"/>
      <c r="L17" s="219"/>
      <c r="M17" s="197"/>
      <c r="N17" s="135"/>
      <c r="O17" s="127"/>
      <c r="P17" s="127"/>
      <c r="Q17" s="127"/>
      <c r="R17" s="127"/>
      <c r="S17" s="127"/>
      <c r="T17" s="127"/>
      <c r="U17" s="127"/>
      <c r="V17" s="127"/>
      <c r="W17" s="127"/>
      <c r="X17" s="128"/>
      <c r="Y17" s="129"/>
      <c r="Z17" s="152">
        <v>46006</v>
      </c>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row>
    <row r="18" spans="1:62" s="132" customFormat="1" ht="23.1" customHeight="1" x14ac:dyDescent="0.2">
      <c r="A18" s="204">
        <v>1.4</v>
      </c>
      <c r="B18" s="238" t="s">
        <v>120</v>
      </c>
      <c r="C18" s="233">
        <v>45778</v>
      </c>
      <c r="D18" s="234">
        <f>IFERROR(VLOOKUP(C18,'Period Lookup'!$B$2:$C$49,2,FALSE),"-")</f>
        <v>17</v>
      </c>
      <c r="E18" s="236">
        <v>45778</v>
      </c>
      <c r="F18" s="234">
        <f>IFERROR(VLOOKUP(E18,'Period Lookup'!$B$2:$C$49,2,FALSE),"-")</f>
        <v>17</v>
      </c>
      <c r="G18" s="230">
        <f>IFERROR(VLOOKUP(E18,'Period Lookup'!$B:$C,2,FALSE)-VLOOKUP('GanttChart - V3'!C18,'Period Lookup'!$B:$C,2,FALSE)+1,"-")</f>
        <v>1</v>
      </c>
      <c r="H18" s="237">
        <v>45778</v>
      </c>
      <c r="I18" s="228">
        <f>IFERROR(VLOOKUP(H18,'Period Lookup'!$B$2:$C$49,2,FALSE),"-")</f>
        <v>17</v>
      </c>
      <c r="J18" s="229">
        <v>45809</v>
      </c>
      <c r="K18" s="228">
        <f>IFERROR(VLOOKUP(J18,'Period Lookup'!$B$2:$C$49,2,FALSE),"-")</f>
        <v>18</v>
      </c>
      <c r="L18" s="230">
        <f>IFERROR(VLOOKUP(J18,'Period Lookup'!$B:$C,2,FALSE)-VLOOKUP('GanttChart - V3'!H18,'Period Lookup'!$B:$C,2,FALSE)+1,"-")</f>
        <v>2</v>
      </c>
      <c r="M18" s="199">
        <f t="shared" ca="1" si="1"/>
        <v>1</v>
      </c>
      <c r="N18" s="131"/>
      <c r="O18" s="118"/>
      <c r="P18" s="118"/>
      <c r="Q18" s="118"/>
      <c r="R18" s="118"/>
      <c r="S18" s="118"/>
      <c r="T18" s="118"/>
      <c r="U18" s="118"/>
      <c r="V18" s="118"/>
      <c r="W18" s="118"/>
      <c r="X18" s="119"/>
      <c r="Y18" s="120"/>
      <c r="Z18" s="121"/>
      <c r="AA18" s="121"/>
      <c r="AB18" s="121"/>
      <c r="AC18" s="121"/>
      <c r="AD18" s="121"/>
      <c r="AE18" s="122"/>
      <c r="AF18" s="122"/>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row>
    <row r="19" spans="1:62" s="136" customFormat="1" ht="18" x14ac:dyDescent="0.2">
      <c r="A19" s="193"/>
      <c r="B19" s="195"/>
      <c r="C19" s="221"/>
      <c r="D19" s="235"/>
      <c r="E19" s="225"/>
      <c r="F19" s="235"/>
      <c r="G19" s="219"/>
      <c r="H19" s="227"/>
      <c r="I19" s="215"/>
      <c r="J19" s="217"/>
      <c r="K19" s="215"/>
      <c r="L19" s="219"/>
      <c r="M19" s="197"/>
      <c r="N19" s="135"/>
      <c r="O19" s="127"/>
      <c r="P19" s="127"/>
      <c r="Q19" s="127"/>
      <c r="R19" s="127"/>
      <c r="S19" s="127"/>
      <c r="T19" s="127"/>
      <c r="U19" s="127"/>
      <c r="V19" s="127"/>
      <c r="W19" s="127"/>
      <c r="X19" s="128"/>
      <c r="Y19" s="129"/>
      <c r="Z19" s="130"/>
      <c r="AA19" s="130"/>
      <c r="AB19" s="130"/>
      <c r="AC19" s="130"/>
      <c r="AD19" s="130"/>
      <c r="AE19" s="130"/>
      <c r="AF19" s="152">
        <v>45833</v>
      </c>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row>
    <row r="20" spans="1:62" s="132" customFormat="1" ht="23.1" customHeight="1" x14ac:dyDescent="0.2">
      <c r="A20" s="204">
        <v>1.5</v>
      </c>
      <c r="B20" s="238" t="s">
        <v>130</v>
      </c>
      <c r="C20" s="233">
        <v>45627</v>
      </c>
      <c r="D20" s="234">
        <f>IFERROR(VLOOKUP(C20,'Period Lookup'!$B$2:$C$49,2,FALSE),"-")</f>
        <v>12</v>
      </c>
      <c r="E20" s="236">
        <v>45689</v>
      </c>
      <c r="F20" s="234">
        <f>IFERROR(VLOOKUP(E20,'Period Lookup'!$B$2:$C$49,2,FALSE),"-")</f>
        <v>14</v>
      </c>
      <c r="G20" s="230">
        <f>IFERROR(VLOOKUP(E20,'Period Lookup'!$B:$C,2,FALSE)-VLOOKUP('GanttChart - V3'!C20,'Period Lookup'!$B:$C,2,FALSE)+1,"-")</f>
        <v>3</v>
      </c>
      <c r="H20" s="237">
        <v>45627</v>
      </c>
      <c r="I20" s="228">
        <f>IFERROR(VLOOKUP(H20,'Period Lookup'!$B$2:$C$49,2,FALSE),"-")</f>
        <v>12</v>
      </c>
      <c r="J20" s="229">
        <v>45689</v>
      </c>
      <c r="K20" s="228">
        <f>IFERROR(VLOOKUP(J20,'Period Lookup'!$B$2:$C$49,2,FALSE),"-")</f>
        <v>14</v>
      </c>
      <c r="L20" s="230">
        <f>IFERROR(VLOOKUP(J20,'Period Lookup'!$B:$C,2,FALSE)-VLOOKUP('GanttChart - V3'!H20,'Period Lookup'!$B:$C,2,FALSE)+1,"-")</f>
        <v>3</v>
      </c>
      <c r="M20" s="199">
        <f t="shared" ca="1" si="1"/>
        <v>1</v>
      </c>
      <c r="N20" s="131"/>
      <c r="O20" s="118"/>
      <c r="P20" s="118"/>
      <c r="Q20" s="118"/>
      <c r="R20" s="118"/>
      <c r="S20" s="118"/>
      <c r="T20" s="118"/>
      <c r="U20" s="118"/>
      <c r="V20" s="118"/>
      <c r="W20" s="118"/>
      <c r="X20" s="119"/>
      <c r="Y20" s="120"/>
      <c r="Z20" s="121"/>
      <c r="AA20" s="121"/>
      <c r="AB20" s="122"/>
      <c r="AC20" s="121"/>
      <c r="AD20" s="121"/>
      <c r="AE20" s="122"/>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row>
    <row r="21" spans="1:62" s="136" customFormat="1" ht="18" x14ac:dyDescent="0.2">
      <c r="A21" s="193"/>
      <c r="B21" s="195"/>
      <c r="C21" s="221"/>
      <c r="D21" s="235"/>
      <c r="E21" s="225"/>
      <c r="F21" s="235"/>
      <c r="G21" s="219"/>
      <c r="H21" s="227"/>
      <c r="I21" s="215"/>
      <c r="J21" s="217"/>
      <c r="K21" s="215"/>
      <c r="L21" s="219"/>
      <c r="M21" s="197"/>
      <c r="N21" s="135"/>
      <c r="O21" s="127"/>
      <c r="P21" s="127"/>
      <c r="Q21" s="127"/>
      <c r="R21" s="127"/>
      <c r="S21" s="127"/>
      <c r="T21" s="127"/>
      <c r="U21" s="127"/>
      <c r="V21" s="127"/>
      <c r="W21" s="127"/>
      <c r="X21" s="128"/>
      <c r="Y21" s="129"/>
      <c r="Z21" s="130"/>
      <c r="AA21" s="130"/>
      <c r="AB21" s="152">
        <v>45707</v>
      </c>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row>
    <row r="22" spans="1:62" s="132" customFormat="1" ht="23.1" customHeight="1" x14ac:dyDescent="0.2">
      <c r="A22" s="204">
        <v>1.6</v>
      </c>
      <c r="B22" s="238" t="s">
        <v>131</v>
      </c>
      <c r="C22" s="233">
        <v>45689</v>
      </c>
      <c r="D22" s="234">
        <f>IFERROR(VLOOKUP(C22,'Period Lookup'!$B$2:$C$49,2,FALSE),"-")</f>
        <v>14</v>
      </c>
      <c r="E22" s="236">
        <v>45839</v>
      </c>
      <c r="F22" s="234">
        <f>IFERROR(VLOOKUP(E22,'Period Lookup'!$B$2:$C$49,2,FALSE),"-")</f>
        <v>19</v>
      </c>
      <c r="G22" s="230">
        <f>IFERROR(VLOOKUP(E22,'Period Lookup'!$B:$C,2,FALSE)-VLOOKUP('GanttChart - V3'!C22,'Period Lookup'!$B:$C,2,FALSE)+1,"-")</f>
        <v>6</v>
      </c>
      <c r="H22" s="237">
        <v>45689</v>
      </c>
      <c r="I22" s="228">
        <f>IFERROR(VLOOKUP(H22,'Period Lookup'!$B$2:$C$49,2,FALSE),"-")</f>
        <v>14</v>
      </c>
      <c r="J22" s="229">
        <v>45931</v>
      </c>
      <c r="K22" s="228">
        <f>IFERROR(VLOOKUP(J22,'Period Lookup'!$B$2:$C$49,2,FALSE),"-")</f>
        <v>22</v>
      </c>
      <c r="L22" s="230">
        <f>IFERROR(VLOOKUP(J22,'Period Lookup'!$B:$C,2,FALSE)-VLOOKUP('GanttChart - V3'!H22,'Period Lookup'!$B:$C,2,FALSE)+1,"-")</f>
        <v>9</v>
      </c>
      <c r="M22" s="199">
        <f t="shared" ca="1" si="1"/>
        <v>1</v>
      </c>
      <c r="N22" s="131"/>
      <c r="O22" s="118"/>
      <c r="P22" s="118"/>
      <c r="Q22" s="118"/>
      <c r="R22" s="118"/>
      <c r="S22" s="118"/>
      <c r="T22" s="118"/>
      <c r="U22" s="118"/>
      <c r="V22" s="118"/>
      <c r="W22" s="118"/>
      <c r="X22" s="119"/>
      <c r="Y22" s="120"/>
      <c r="Z22" s="121"/>
      <c r="AA22" s="121"/>
      <c r="AB22" s="121"/>
      <c r="AC22" s="121"/>
      <c r="AD22" s="121"/>
      <c r="AE22" s="122"/>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row>
    <row r="23" spans="1:62" s="136" customFormat="1" ht="18" x14ac:dyDescent="0.2">
      <c r="A23" s="193"/>
      <c r="B23" s="195"/>
      <c r="C23" s="221"/>
      <c r="D23" s="235"/>
      <c r="E23" s="225"/>
      <c r="F23" s="235"/>
      <c r="G23" s="219"/>
      <c r="H23" s="227"/>
      <c r="I23" s="215"/>
      <c r="J23" s="217"/>
      <c r="K23" s="215"/>
      <c r="L23" s="219"/>
      <c r="M23" s="197"/>
      <c r="N23" s="135"/>
      <c r="O23" s="127"/>
      <c r="P23" s="127"/>
      <c r="Q23" s="127"/>
      <c r="R23" s="127"/>
      <c r="S23" s="127"/>
      <c r="T23" s="127"/>
      <c r="U23" s="127"/>
      <c r="V23" s="127"/>
      <c r="W23" s="127"/>
      <c r="X23" s="128"/>
      <c r="Y23" s="129"/>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row>
    <row r="24" spans="1:62" s="132" customFormat="1" ht="23.1" customHeight="1" x14ac:dyDescent="0.2">
      <c r="A24" s="204">
        <v>1.7</v>
      </c>
      <c r="B24" s="231" t="s">
        <v>121</v>
      </c>
      <c r="C24" s="233"/>
      <c r="D24" s="234" t="str">
        <f>IFERROR(VLOOKUP(C24,'Period Lookup'!$B$2:$C$49,2,FALSE),"-")</f>
        <v>-</v>
      </c>
      <c r="E24" s="236"/>
      <c r="F24" s="234" t="str">
        <f>IFERROR(VLOOKUP(E24,'Period Lookup'!$B$2:$C$49,2,FALSE),"-")</f>
        <v>-</v>
      </c>
      <c r="G24" s="230" t="str">
        <f>IFERROR(VLOOKUP(E24,'Period Lookup'!$B:$C,2,FALSE)-VLOOKUP('GanttChart - V3'!C24,'Period Lookup'!$B:$C,2,FALSE)+1,"-")</f>
        <v>-</v>
      </c>
      <c r="H24" s="237">
        <v>45778</v>
      </c>
      <c r="I24" s="228">
        <f>IFERROR(VLOOKUP(H24,'Period Lookup'!$B$2:$C$49,2,FALSE),"-")</f>
        <v>17</v>
      </c>
      <c r="J24" s="229">
        <v>45809</v>
      </c>
      <c r="K24" s="228">
        <f>IFERROR(VLOOKUP(J24,'Period Lookup'!$B$2:$C$49,2,FALSE),"-")</f>
        <v>18</v>
      </c>
      <c r="L24" s="230">
        <f>IFERROR(VLOOKUP(J24,'Period Lookup'!$B:$C,2,FALSE)-VLOOKUP('GanttChart - V3'!H24,'Period Lookup'!$B:$C,2,FALSE)+1,"-")</f>
        <v>2</v>
      </c>
      <c r="M24" s="199">
        <f t="shared" ca="1" si="1"/>
        <v>1</v>
      </c>
      <c r="N24" s="131"/>
      <c r="O24" s="118"/>
      <c r="P24" s="118"/>
      <c r="Q24" s="118"/>
      <c r="R24" s="118"/>
      <c r="S24" s="118"/>
      <c r="T24" s="118"/>
      <c r="U24" s="118"/>
      <c r="V24" s="118"/>
      <c r="W24" s="118"/>
      <c r="X24" s="119"/>
      <c r="Y24" s="120"/>
      <c r="Z24" s="121"/>
      <c r="AA24" s="121"/>
      <c r="AB24" s="121"/>
      <c r="AC24" s="121"/>
      <c r="AD24" s="121"/>
      <c r="AE24" s="122"/>
      <c r="AF24" s="122"/>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row>
    <row r="25" spans="1:62" s="136" customFormat="1" ht="18" x14ac:dyDescent="0.2">
      <c r="A25" s="193"/>
      <c r="B25" s="232"/>
      <c r="C25" s="221"/>
      <c r="D25" s="235"/>
      <c r="E25" s="225"/>
      <c r="F25" s="235"/>
      <c r="G25" s="219"/>
      <c r="H25" s="227"/>
      <c r="I25" s="215"/>
      <c r="J25" s="217"/>
      <c r="K25" s="215"/>
      <c r="L25" s="219"/>
      <c r="M25" s="197"/>
      <c r="N25" s="135"/>
      <c r="O25" s="127"/>
      <c r="P25" s="127"/>
      <c r="Q25" s="127"/>
      <c r="R25" s="127"/>
      <c r="S25" s="127"/>
      <c r="T25" s="127"/>
      <c r="U25" s="127"/>
      <c r="V25" s="127"/>
      <c r="W25" s="127"/>
      <c r="X25" s="128"/>
      <c r="Y25" s="129"/>
      <c r="Z25" s="130"/>
      <c r="AA25" s="130"/>
      <c r="AB25" s="130"/>
      <c r="AC25" s="130"/>
      <c r="AD25" s="130"/>
      <c r="AE25" s="130"/>
      <c r="AF25" s="152">
        <v>45831</v>
      </c>
      <c r="AG25" s="130"/>
      <c r="AH25" s="130"/>
      <c r="AI25" s="130"/>
      <c r="AJ25" s="130"/>
      <c r="AK25" s="130"/>
      <c r="AL25" s="130"/>
      <c r="AM25" s="130"/>
      <c r="AN25" s="130"/>
      <c r="AO25" s="130"/>
      <c r="AP25" s="130"/>
      <c r="AQ25" s="130"/>
      <c r="AR25" s="130"/>
      <c r="AS25" s="130"/>
      <c r="AT25" s="130"/>
      <c r="AU25" s="130"/>
      <c r="AV25" s="130"/>
      <c r="AW25" s="130"/>
      <c r="AX25" s="130"/>
      <c r="AY25" s="130"/>
      <c r="AZ25" s="130"/>
      <c r="BA25" s="130"/>
      <c r="BB25" s="130"/>
      <c r="BC25" s="130"/>
      <c r="BD25" s="130"/>
      <c r="BE25" s="130"/>
      <c r="BF25" s="130"/>
      <c r="BG25" s="130"/>
      <c r="BH25" s="130"/>
      <c r="BI25" s="130"/>
      <c r="BJ25" s="130"/>
    </row>
    <row r="26" spans="1:62" s="132" customFormat="1" ht="23.1" customHeight="1" x14ac:dyDescent="0.2">
      <c r="A26" s="204">
        <v>1.8</v>
      </c>
      <c r="B26" s="231" t="s">
        <v>122</v>
      </c>
      <c r="C26" s="233"/>
      <c r="D26" s="234" t="str">
        <f>IFERROR(VLOOKUP(C26,'Period Lookup'!$B$2:$C$49,2,FALSE),"-")</f>
        <v>-</v>
      </c>
      <c r="E26" s="236"/>
      <c r="F26" s="234" t="str">
        <f>IFERROR(VLOOKUP(E26,'Period Lookup'!$B$2:$C$49,2,FALSE),"-")</f>
        <v>-</v>
      </c>
      <c r="G26" s="230" t="str">
        <f>IFERROR(VLOOKUP(E26,'Period Lookup'!$B:$C,2,FALSE)-VLOOKUP('GanttChart - V3'!C26,'Period Lookup'!$B:$C,2,FALSE)+1,"-")</f>
        <v>-</v>
      </c>
      <c r="H26" s="237">
        <v>45839</v>
      </c>
      <c r="I26" s="228">
        <f>IFERROR(VLOOKUP(H26,'Period Lookup'!$B$2:$C$49,2,FALSE),"-")</f>
        <v>19</v>
      </c>
      <c r="J26" s="229">
        <v>45870</v>
      </c>
      <c r="K26" s="228">
        <f>IFERROR(VLOOKUP(J26,'Period Lookup'!$B$2:$C$49,2,FALSE),"-")</f>
        <v>20</v>
      </c>
      <c r="L26" s="230">
        <f>IFERROR(VLOOKUP(J26,'Period Lookup'!$B:$C,2,FALSE)-VLOOKUP('GanttChart - V3'!H26,'Period Lookup'!$B:$C,2,FALSE)+1,"-")</f>
        <v>2</v>
      </c>
      <c r="M26" s="199">
        <f t="shared" ca="1" si="1"/>
        <v>1</v>
      </c>
      <c r="N26" s="131"/>
      <c r="O26" s="118"/>
      <c r="P26" s="118"/>
      <c r="Q26" s="118"/>
      <c r="R26" s="118"/>
      <c r="S26" s="118"/>
      <c r="T26" s="118"/>
      <c r="U26" s="118"/>
      <c r="V26" s="118"/>
      <c r="W26" s="118"/>
      <c r="X26" s="119"/>
      <c r="Y26" s="120"/>
      <c r="Z26" s="121"/>
      <c r="AA26" s="121"/>
      <c r="AB26" s="121"/>
      <c r="AC26" s="121"/>
      <c r="AD26" s="121"/>
      <c r="AE26" s="122"/>
      <c r="AF26" s="121"/>
      <c r="AG26" s="121"/>
      <c r="AH26" s="122"/>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row>
    <row r="27" spans="1:62" s="136" customFormat="1" ht="18" x14ac:dyDescent="0.2">
      <c r="A27" s="193"/>
      <c r="B27" s="232"/>
      <c r="C27" s="221"/>
      <c r="D27" s="235"/>
      <c r="E27" s="225"/>
      <c r="F27" s="235"/>
      <c r="G27" s="219"/>
      <c r="H27" s="227"/>
      <c r="I27" s="215"/>
      <c r="J27" s="217"/>
      <c r="K27" s="215"/>
      <c r="L27" s="219"/>
      <c r="M27" s="197"/>
      <c r="N27" s="135"/>
      <c r="O27" s="127"/>
      <c r="P27" s="127"/>
      <c r="Q27" s="127"/>
      <c r="R27" s="127"/>
      <c r="S27" s="127"/>
      <c r="T27" s="127"/>
      <c r="U27" s="127"/>
      <c r="V27" s="127"/>
      <c r="W27" s="127"/>
      <c r="X27" s="128"/>
      <c r="Y27" s="129"/>
      <c r="Z27" s="130"/>
      <c r="AA27" s="130"/>
      <c r="AB27" s="130"/>
      <c r="AC27" s="130"/>
      <c r="AD27" s="130"/>
      <c r="AE27" s="130"/>
      <c r="AF27" s="130"/>
      <c r="AG27" s="130"/>
      <c r="AH27" s="152">
        <v>45898</v>
      </c>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row>
    <row r="28" spans="1:62" s="153" customFormat="1" ht="64.7" customHeight="1" outlineLevel="1" x14ac:dyDescent="0.2">
      <c r="A28" s="25">
        <v>2</v>
      </c>
      <c r="B28" s="77" t="s">
        <v>129</v>
      </c>
      <c r="C28" s="68"/>
      <c r="D28" s="71"/>
      <c r="E28" s="72"/>
      <c r="F28" s="72"/>
      <c r="G28" s="83"/>
      <c r="H28" s="71"/>
      <c r="I28" s="71"/>
      <c r="J28" s="72"/>
      <c r="K28" s="71"/>
      <c r="L28" s="83"/>
      <c r="M28" s="87"/>
      <c r="N28" s="27"/>
      <c r="O28" s="100"/>
      <c r="P28" s="100"/>
      <c r="Q28" s="100"/>
      <c r="R28" s="100"/>
      <c r="S28" s="100"/>
      <c r="T28" s="100"/>
      <c r="U28" s="100"/>
      <c r="V28" s="100"/>
      <c r="W28" s="100"/>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row>
    <row r="29" spans="1:62" s="139" customFormat="1" ht="18" x14ac:dyDescent="0.2">
      <c r="A29" s="192">
        <v>2.1</v>
      </c>
      <c r="B29" s="194" t="s">
        <v>124</v>
      </c>
      <c r="C29" s="220">
        <v>45689</v>
      </c>
      <c r="D29" s="222">
        <f>IFERROR(VLOOKUP(C29,'Period Lookup'!$B$2:$C$49,2,FALSE),"-")</f>
        <v>14</v>
      </c>
      <c r="E29" s="224">
        <v>45901</v>
      </c>
      <c r="F29" s="214">
        <f>IFERROR(VLOOKUP(E29,'Period Lookup'!$B$2:$C$49,2,FALSE),"-")</f>
        <v>21</v>
      </c>
      <c r="G29" s="218">
        <f>IFERROR(VLOOKUP(E29,'Period Lookup'!$B:$C,2,FALSE)-VLOOKUP('GanttChart - V3'!C29,'Period Lookup'!$B:$C,2,FALSE)+1,"-")</f>
        <v>8</v>
      </c>
      <c r="H29" s="226">
        <v>45689</v>
      </c>
      <c r="I29" s="214">
        <f>IFERROR(VLOOKUP(H29,'Period Lookup'!$B$2:$C$49,2,FALSE),"-")</f>
        <v>14</v>
      </c>
      <c r="J29" s="216">
        <v>45931</v>
      </c>
      <c r="K29" s="214">
        <f>IFERROR(VLOOKUP(J29,'Period Lookup'!$B$2:$C$49,2,FALSE),"-")</f>
        <v>22</v>
      </c>
      <c r="L29" s="218">
        <f>IFERROR(VLOOKUP(J29,'Period Lookup'!$B:$C,2,FALSE)-VLOOKUP('GanttChart - V3'!H29,'Period Lookup'!$B:$C,2,FALSE)+1,"-")</f>
        <v>9</v>
      </c>
      <c r="M29" s="196">
        <f t="shared" ref="M29:M37" ca="1" si="2">IFERROR(IF(K29&lt;$C$5,100%,($C$5-I29)/(K29-I29)),"-")</f>
        <v>1</v>
      </c>
      <c r="N29" s="138"/>
      <c r="O29" s="123"/>
      <c r="P29" s="123"/>
      <c r="Q29" s="123"/>
      <c r="R29" s="123"/>
      <c r="S29" s="123"/>
      <c r="T29" s="123"/>
      <c r="U29" s="123"/>
      <c r="V29" s="123"/>
      <c r="W29" s="123"/>
      <c r="X29" s="124"/>
      <c r="Y29" s="125"/>
      <c r="Z29" s="126"/>
      <c r="AA29" s="126"/>
      <c r="AB29" s="126"/>
      <c r="AC29" s="126"/>
      <c r="AD29" s="126"/>
      <c r="AE29" s="126"/>
      <c r="AF29" s="126"/>
      <c r="AG29" s="126"/>
      <c r="AH29" s="126"/>
      <c r="AI29" s="126"/>
      <c r="AJ29" s="126"/>
      <c r="AK29" s="157"/>
      <c r="AL29" s="126"/>
      <c r="AM29" s="126"/>
      <c r="AN29" s="126"/>
      <c r="AO29" s="126"/>
      <c r="AP29" s="126"/>
      <c r="AQ29" s="126"/>
      <c r="AR29" s="126"/>
      <c r="AS29" s="126"/>
      <c r="AT29" s="126"/>
      <c r="AU29" s="126"/>
      <c r="AV29" s="126"/>
      <c r="AW29" s="126"/>
      <c r="AX29" s="126"/>
      <c r="AY29" s="126"/>
      <c r="AZ29" s="126"/>
      <c r="BA29" s="126"/>
      <c r="BB29" s="126"/>
      <c r="BC29" s="126"/>
      <c r="BD29" s="126"/>
      <c r="BE29" s="126"/>
      <c r="BF29" s="126"/>
      <c r="BG29" s="126"/>
      <c r="BH29" s="126"/>
      <c r="BI29" s="126"/>
      <c r="BJ29" s="126"/>
    </row>
    <row r="30" spans="1:62" s="136" customFormat="1" ht="18" x14ac:dyDescent="0.2">
      <c r="A30" s="193"/>
      <c r="B30" s="195"/>
      <c r="C30" s="221"/>
      <c r="D30" s="223"/>
      <c r="E30" s="225"/>
      <c r="F30" s="215"/>
      <c r="G30" s="219"/>
      <c r="H30" s="227"/>
      <c r="I30" s="215"/>
      <c r="J30" s="217"/>
      <c r="K30" s="215"/>
      <c r="L30" s="219"/>
      <c r="M30" s="197"/>
      <c r="N30" s="135"/>
      <c r="O30" s="127"/>
      <c r="P30" s="127"/>
      <c r="Q30" s="127"/>
      <c r="R30" s="127"/>
      <c r="S30" s="127"/>
      <c r="T30" s="127"/>
      <c r="U30" s="127"/>
      <c r="V30" s="127"/>
      <c r="W30" s="127"/>
      <c r="X30" s="128"/>
      <c r="Y30" s="129"/>
      <c r="Z30" s="130"/>
      <c r="AA30" s="130"/>
      <c r="AB30" s="130"/>
      <c r="AC30" s="130"/>
      <c r="AD30" s="130"/>
      <c r="AE30" s="130"/>
      <c r="AF30" s="130"/>
      <c r="AG30" s="130"/>
      <c r="AH30" s="130"/>
      <c r="AI30" s="130"/>
      <c r="AJ30" s="130"/>
      <c r="AK30" s="152">
        <v>45980</v>
      </c>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row>
    <row r="31" spans="1:62" s="139" customFormat="1" ht="18" x14ac:dyDescent="0.2">
      <c r="A31" s="192">
        <f>A29+0.1</f>
        <v>2.2000000000000002</v>
      </c>
      <c r="B31" s="194" t="s">
        <v>125</v>
      </c>
      <c r="C31" s="220">
        <v>45931</v>
      </c>
      <c r="D31" s="222">
        <f>IFERROR(VLOOKUP(C31,'Period Lookup'!$B$2:$C$49,2,FALSE),"-")</f>
        <v>22</v>
      </c>
      <c r="E31" s="224">
        <v>45931</v>
      </c>
      <c r="F31" s="214">
        <f>IFERROR(VLOOKUP(E31,'Period Lookup'!$B$2:$C$49,2,FALSE),"-")</f>
        <v>22</v>
      </c>
      <c r="G31" s="218">
        <f>IFERROR(VLOOKUP(E31,'Period Lookup'!$B:$C,2,FALSE)-VLOOKUP('GanttChart - V3'!C31,'Period Lookup'!$B:$C,2,FALSE)+1,"-")</f>
        <v>1</v>
      </c>
      <c r="H31" s="226"/>
      <c r="I31" s="214" t="str">
        <f>IFERROR(VLOOKUP(H31,'Period Lookup'!$B$2:$C$49,2,FALSE),"-")</f>
        <v>-</v>
      </c>
      <c r="J31" s="216"/>
      <c r="K31" s="214" t="str">
        <f>IFERROR(VLOOKUP(J31,'Period Lookup'!$B$2:$C$49,2,FALSE),"-")</f>
        <v>-</v>
      </c>
      <c r="L31" s="218" t="str">
        <f>IFERROR(VLOOKUP(J31,'Period Lookup'!$B:$C,2,FALSE)-VLOOKUP('GanttChart - V3'!H31,'Period Lookup'!$B:$C,2,FALSE)+1,"-")</f>
        <v>-</v>
      </c>
      <c r="M31" s="196" t="str">
        <f t="shared" ca="1" si="2"/>
        <v>-</v>
      </c>
      <c r="N31" s="138"/>
      <c r="O31" s="123"/>
      <c r="P31" s="123"/>
      <c r="Q31" s="123"/>
      <c r="R31" s="123"/>
      <c r="S31" s="123"/>
      <c r="T31" s="123"/>
      <c r="U31" s="123"/>
      <c r="V31" s="123"/>
      <c r="W31" s="123"/>
      <c r="X31" s="124"/>
      <c r="Y31" s="125"/>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row>
    <row r="32" spans="1:62" s="136" customFormat="1" ht="18" x14ac:dyDescent="0.2">
      <c r="A32" s="193"/>
      <c r="B32" s="195"/>
      <c r="C32" s="221"/>
      <c r="D32" s="223"/>
      <c r="E32" s="225"/>
      <c r="F32" s="215"/>
      <c r="G32" s="219"/>
      <c r="H32" s="227"/>
      <c r="I32" s="215"/>
      <c r="J32" s="217"/>
      <c r="K32" s="215"/>
      <c r="L32" s="219"/>
      <c r="M32" s="197"/>
      <c r="N32" s="135"/>
      <c r="O32" s="127"/>
      <c r="P32" s="127"/>
      <c r="Q32" s="127"/>
      <c r="R32" s="127"/>
      <c r="S32" s="127"/>
      <c r="T32" s="127"/>
      <c r="U32" s="127"/>
      <c r="V32" s="127"/>
      <c r="W32" s="127"/>
      <c r="X32" s="128"/>
      <c r="Y32" s="129"/>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row>
    <row r="33" spans="1:62" s="139" customFormat="1" ht="18" x14ac:dyDescent="0.2">
      <c r="A33" s="192">
        <f>A31+0.1</f>
        <v>2.3000000000000003</v>
      </c>
      <c r="B33" s="194" t="s">
        <v>126</v>
      </c>
      <c r="C33" s="220">
        <v>45962</v>
      </c>
      <c r="D33" s="222">
        <f>IFERROR(VLOOKUP(C33,'Period Lookup'!$B$2:$C$49,2,FALSE),"-")</f>
        <v>23</v>
      </c>
      <c r="E33" s="224">
        <v>46235</v>
      </c>
      <c r="F33" s="214">
        <f>IFERROR(VLOOKUP(E33,'Period Lookup'!$B$2:$C$49,2,FALSE),"-")</f>
        <v>32</v>
      </c>
      <c r="G33" s="218">
        <f>IFERROR(VLOOKUP(E33,'Period Lookup'!$B:$C,2,FALSE)-VLOOKUP('GanttChart - V3'!C33,'Period Lookup'!$B:$C,2,FALSE)+1,"-")</f>
        <v>10</v>
      </c>
      <c r="H33" s="226"/>
      <c r="I33" s="214" t="str">
        <f>IFERROR(VLOOKUP(H33,'Period Lookup'!$B$2:$C$49,2,FALSE),"-")</f>
        <v>-</v>
      </c>
      <c r="J33" s="216"/>
      <c r="K33" s="214" t="str">
        <f>IFERROR(VLOOKUP(J33,'Period Lookup'!$B$2:$C$49,2,FALSE),"-")</f>
        <v>-</v>
      </c>
      <c r="L33" s="218" t="str">
        <f>IFERROR(VLOOKUP(J33,'Period Lookup'!$B:$C,2,FALSE)-VLOOKUP('GanttChart - V3'!H33,'Period Lookup'!$B:$C,2,FALSE)+1,"-")</f>
        <v>-</v>
      </c>
      <c r="M33" s="196" t="str">
        <f t="shared" ca="1" si="2"/>
        <v>-</v>
      </c>
      <c r="N33" s="138"/>
      <c r="O33" s="123"/>
      <c r="P33" s="123"/>
      <c r="Q33" s="123"/>
      <c r="R33" s="123"/>
      <c r="S33" s="123"/>
      <c r="T33" s="123"/>
      <c r="U33" s="123"/>
      <c r="V33" s="123"/>
      <c r="W33" s="123"/>
      <c r="X33" s="124"/>
      <c r="Y33" s="125"/>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row>
    <row r="34" spans="1:62" s="136" customFormat="1" ht="18" x14ac:dyDescent="0.2">
      <c r="A34" s="193"/>
      <c r="B34" s="195"/>
      <c r="C34" s="221"/>
      <c r="D34" s="223"/>
      <c r="E34" s="225"/>
      <c r="F34" s="215"/>
      <c r="G34" s="219"/>
      <c r="H34" s="227"/>
      <c r="I34" s="215"/>
      <c r="J34" s="217"/>
      <c r="K34" s="215"/>
      <c r="L34" s="219"/>
      <c r="M34" s="197"/>
      <c r="N34" s="135"/>
      <c r="O34" s="127"/>
      <c r="P34" s="127"/>
      <c r="Q34" s="127"/>
      <c r="R34" s="127"/>
      <c r="S34" s="127"/>
      <c r="T34" s="127"/>
      <c r="U34" s="127"/>
      <c r="V34" s="127"/>
      <c r="W34" s="127"/>
      <c r="X34" s="128"/>
      <c r="Y34" s="129"/>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row>
    <row r="35" spans="1:62" s="139" customFormat="1" ht="18" x14ac:dyDescent="0.2">
      <c r="A35" s="192">
        <f>A33+0.1</f>
        <v>2.4000000000000004</v>
      </c>
      <c r="B35" s="194" t="s">
        <v>127</v>
      </c>
      <c r="C35" s="220">
        <v>45689</v>
      </c>
      <c r="D35" s="222">
        <f>IFERROR(VLOOKUP(C35,'Period Lookup'!$B$2:$C$49,2,FALSE),"-")</f>
        <v>14</v>
      </c>
      <c r="E35" s="224">
        <v>45931</v>
      </c>
      <c r="F35" s="214">
        <f>IFERROR(VLOOKUP(E35,'Period Lookup'!$B$2:$C$49,2,FALSE),"-")</f>
        <v>22</v>
      </c>
      <c r="G35" s="218">
        <f>IFERROR(VLOOKUP(E35,'Period Lookup'!$B:$C,2,FALSE)-VLOOKUP('GanttChart - V3'!C35,'Period Lookup'!$B:$C,2,FALSE)+1,"-")</f>
        <v>9</v>
      </c>
      <c r="H35" s="226">
        <v>45689</v>
      </c>
      <c r="I35" s="214">
        <f>IFERROR(VLOOKUP(H35,'Period Lookup'!$B$2:$C$49,2,FALSE),"-")</f>
        <v>14</v>
      </c>
      <c r="J35" s="216">
        <v>45931</v>
      </c>
      <c r="K35" s="214">
        <f>IFERROR(VLOOKUP(J35,'Period Lookup'!$B$2:$C$49,2,FALSE),"-")</f>
        <v>22</v>
      </c>
      <c r="L35" s="218">
        <f>IFERROR(VLOOKUP(J35,'Period Lookup'!$B:$C,2,FALSE)-VLOOKUP('GanttChart - V3'!H35,'Period Lookup'!$B:$C,2,FALSE)+1,"-")</f>
        <v>9</v>
      </c>
      <c r="M35" s="196">
        <f t="shared" ca="1" si="2"/>
        <v>1</v>
      </c>
      <c r="N35" s="138"/>
      <c r="O35" s="123"/>
      <c r="P35" s="123"/>
      <c r="Q35" s="123"/>
      <c r="R35" s="123"/>
      <c r="S35" s="123"/>
      <c r="T35" s="123"/>
      <c r="U35" s="123"/>
      <c r="V35" s="123"/>
      <c r="W35" s="123"/>
      <c r="X35" s="124"/>
      <c r="Y35" s="125"/>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row>
    <row r="36" spans="1:62" s="136" customFormat="1" ht="18" x14ac:dyDescent="0.2">
      <c r="A36" s="193"/>
      <c r="B36" s="195"/>
      <c r="C36" s="221"/>
      <c r="D36" s="223"/>
      <c r="E36" s="225"/>
      <c r="F36" s="215"/>
      <c r="G36" s="219"/>
      <c r="H36" s="227"/>
      <c r="I36" s="215"/>
      <c r="J36" s="217"/>
      <c r="K36" s="215"/>
      <c r="L36" s="219"/>
      <c r="M36" s="197"/>
      <c r="N36" s="135"/>
      <c r="O36" s="127"/>
      <c r="P36" s="127"/>
      <c r="Q36" s="127"/>
      <c r="R36" s="127"/>
      <c r="S36" s="127"/>
      <c r="T36" s="127"/>
      <c r="U36" s="127"/>
      <c r="V36" s="127"/>
      <c r="W36" s="127"/>
      <c r="X36" s="128"/>
      <c r="Y36" s="129"/>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row>
    <row r="37" spans="1:62" s="139" customFormat="1" ht="18" x14ac:dyDescent="0.2">
      <c r="A37" s="192">
        <f t="shared" ref="A37" si="3">A35+0.1</f>
        <v>2.5000000000000004</v>
      </c>
      <c r="B37" s="194" t="s">
        <v>128</v>
      </c>
      <c r="C37" s="220">
        <v>45962</v>
      </c>
      <c r="D37" s="222">
        <f>IFERROR(VLOOKUP(C37,'Period Lookup'!$B$2:$C$49,2,FALSE),"-")</f>
        <v>23</v>
      </c>
      <c r="E37" s="224">
        <v>46082</v>
      </c>
      <c r="F37" s="214">
        <f>IFERROR(VLOOKUP(E37,'Period Lookup'!$B$2:$C$49,2,FALSE),"-")</f>
        <v>27</v>
      </c>
      <c r="G37" s="218">
        <f>IFERROR(VLOOKUP(E37,'Period Lookup'!$B:$C,2,FALSE)-VLOOKUP('GanttChart - V3'!C37,'Period Lookup'!$B:$C,2,FALSE)+1,"-")</f>
        <v>5</v>
      </c>
      <c r="H37" s="226"/>
      <c r="I37" s="214" t="str">
        <f>IFERROR(VLOOKUP(H37,'Period Lookup'!$B$2:$C$49,2,FALSE),"-")</f>
        <v>-</v>
      </c>
      <c r="J37" s="216"/>
      <c r="K37" s="214" t="str">
        <f>IFERROR(VLOOKUP(J37,'Period Lookup'!$B$2:$C$49,2,FALSE),"-")</f>
        <v>-</v>
      </c>
      <c r="L37" s="218" t="str">
        <f>IFERROR(VLOOKUP(J37,'Period Lookup'!$B:$C,2,FALSE)-VLOOKUP('GanttChart - V3'!H37,'Period Lookup'!$B:$C,2,FALSE)+1,"-")</f>
        <v>-</v>
      </c>
      <c r="M37" s="196" t="str">
        <f t="shared" ca="1" si="2"/>
        <v>-</v>
      </c>
      <c r="N37" s="138"/>
      <c r="O37" s="123"/>
      <c r="P37" s="123"/>
      <c r="Q37" s="123"/>
      <c r="R37" s="123"/>
      <c r="S37" s="123"/>
      <c r="T37" s="123"/>
      <c r="U37" s="123"/>
      <c r="V37" s="123"/>
      <c r="W37" s="123"/>
      <c r="X37" s="124"/>
      <c r="Y37" s="125"/>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row>
    <row r="38" spans="1:62" s="136" customFormat="1" ht="18" x14ac:dyDescent="0.2">
      <c r="A38" s="193"/>
      <c r="B38" s="195"/>
      <c r="C38" s="221"/>
      <c r="D38" s="223"/>
      <c r="E38" s="225"/>
      <c r="F38" s="215"/>
      <c r="G38" s="219"/>
      <c r="H38" s="227"/>
      <c r="I38" s="215"/>
      <c r="J38" s="217"/>
      <c r="K38" s="215"/>
      <c r="L38" s="219"/>
      <c r="M38" s="197"/>
      <c r="N38" s="135"/>
      <c r="O38" s="127"/>
      <c r="P38" s="127"/>
      <c r="Q38" s="127"/>
      <c r="R38" s="127"/>
      <c r="S38" s="127"/>
      <c r="T38" s="127"/>
      <c r="U38" s="127"/>
      <c r="V38" s="127"/>
      <c r="W38" s="127"/>
      <c r="X38" s="128"/>
      <c r="Y38" s="129"/>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row>
    <row r="39" spans="1:62" s="22" customFormat="1" ht="37.5" outlineLevel="1" x14ac:dyDescent="0.2">
      <c r="A39" s="25">
        <v>3</v>
      </c>
      <c r="B39" s="77" t="s">
        <v>137</v>
      </c>
      <c r="C39" s="68"/>
      <c r="D39" s="26"/>
      <c r="E39" s="30"/>
      <c r="F39" s="30"/>
      <c r="G39" s="69"/>
      <c r="H39" s="68"/>
      <c r="I39" s="26"/>
      <c r="J39" s="30"/>
      <c r="K39" s="26"/>
      <c r="L39" s="69"/>
      <c r="M39" s="87"/>
      <c r="N39" s="27"/>
      <c r="O39" s="100"/>
      <c r="P39" s="100"/>
      <c r="Q39" s="100"/>
      <c r="R39" s="100"/>
      <c r="S39" s="100"/>
      <c r="T39" s="100"/>
      <c r="U39" s="100"/>
      <c r="V39" s="100"/>
      <c r="W39" s="100"/>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row>
    <row r="40" spans="1:62" s="139" customFormat="1" ht="18" x14ac:dyDescent="0.2">
      <c r="A40" s="192">
        <v>3.1</v>
      </c>
      <c r="B40" s="194" t="s">
        <v>138</v>
      </c>
      <c r="C40" s="220">
        <v>45689</v>
      </c>
      <c r="D40" s="222">
        <f>IFERROR(VLOOKUP(C40,'Period Lookup'!$B$2:$C$49,2,FALSE),"-")</f>
        <v>14</v>
      </c>
      <c r="E40" s="224">
        <v>45689</v>
      </c>
      <c r="F40" s="214">
        <f>IFERROR(VLOOKUP(E40,'Period Lookup'!$B$2:$C$49,2,FALSE),"-")</f>
        <v>14</v>
      </c>
      <c r="G40" s="218">
        <f>IFERROR(VLOOKUP(E40,'Period Lookup'!$B:$C,2,FALSE)-VLOOKUP('GanttChart - V3'!C40,'Period Lookup'!$B:$C,2,FALSE)+1,"-")</f>
        <v>1</v>
      </c>
      <c r="H40" s="226">
        <v>45689</v>
      </c>
      <c r="I40" s="214">
        <f>IFERROR(VLOOKUP(H40,'Period Lookup'!$B$2:$C$49,2,FALSE),"-")</f>
        <v>14</v>
      </c>
      <c r="J40" s="216">
        <v>45809</v>
      </c>
      <c r="K40" s="214">
        <f>IFERROR(VLOOKUP(J40,'Period Lookup'!$B$2:$C$49,2,FALSE),"-")</f>
        <v>18</v>
      </c>
      <c r="L40" s="218">
        <f>IFERROR(VLOOKUP(J40,'Period Lookup'!$B:$C,2,FALSE)-VLOOKUP('GanttChart - V3'!H40,'Period Lookup'!$B:$C,2,FALSE)+1,"-")</f>
        <v>5</v>
      </c>
      <c r="M40" s="196">
        <f t="shared" ref="M40:M50" ca="1" si="4">IFERROR(IF(K40&lt;$C$5,100%,($C$5-I40)/(K40-I40)),"-")</f>
        <v>1</v>
      </c>
      <c r="N40" s="138"/>
      <c r="O40" s="123"/>
      <c r="P40" s="123"/>
      <c r="Q40" s="123"/>
      <c r="R40" s="123"/>
      <c r="S40" s="123"/>
      <c r="T40" s="123"/>
      <c r="U40" s="123"/>
      <c r="V40" s="123"/>
      <c r="W40" s="123"/>
      <c r="X40" s="124"/>
      <c r="Y40" s="125"/>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row>
    <row r="41" spans="1:62" s="136" customFormat="1" ht="18" x14ac:dyDescent="0.2">
      <c r="A41" s="193"/>
      <c r="B41" s="195"/>
      <c r="C41" s="221"/>
      <c r="D41" s="223"/>
      <c r="E41" s="225"/>
      <c r="F41" s="215"/>
      <c r="G41" s="219"/>
      <c r="H41" s="227"/>
      <c r="I41" s="215"/>
      <c r="J41" s="217"/>
      <c r="K41" s="215"/>
      <c r="L41" s="219"/>
      <c r="M41" s="197"/>
      <c r="N41" s="135"/>
      <c r="O41" s="127"/>
      <c r="P41" s="127"/>
      <c r="Q41" s="127"/>
      <c r="R41" s="127"/>
      <c r="S41" s="127"/>
      <c r="T41" s="127"/>
      <c r="U41" s="127"/>
      <c r="V41" s="127"/>
      <c r="W41" s="127"/>
      <c r="X41" s="128"/>
      <c r="Y41" s="129"/>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row>
    <row r="42" spans="1:62" s="139" customFormat="1" ht="18" x14ac:dyDescent="0.2">
      <c r="A42" s="192">
        <f>A40+0.1</f>
        <v>3.2</v>
      </c>
      <c r="B42" s="194" t="s">
        <v>132</v>
      </c>
      <c r="C42" s="220">
        <v>45717</v>
      </c>
      <c r="D42" s="222">
        <f>IFERROR(VLOOKUP(C42,'Period Lookup'!$B$2:$C$49,2,FALSE),"-")</f>
        <v>15</v>
      </c>
      <c r="E42" s="224">
        <v>45778</v>
      </c>
      <c r="F42" s="214">
        <f>IFERROR(VLOOKUP(E42,'Period Lookup'!$B$2:$C$49,2,FALSE),"-")</f>
        <v>17</v>
      </c>
      <c r="G42" s="218">
        <f>IFERROR(VLOOKUP(E42,'Period Lookup'!$B:$C,2,FALSE)-VLOOKUP('GanttChart - V3'!C42,'Period Lookup'!$B:$C,2,FALSE)+1,"-")</f>
        <v>3</v>
      </c>
      <c r="H42" s="226">
        <v>45839</v>
      </c>
      <c r="I42" s="214">
        <f>IFERROR(VLOOKUP(H42,'Period Lookup'!$B$2:$C$49,2,FALSE),"-")</f>
        <v>19</v>
      </c>
      <c r="J42" s="216">
        <v>45931</v>
      </c>
      <c r="K42" s="214">
        <f>IFERROR(VLOOKUP(J42,'Period Lookup'!$B$2:$C$49,2,FALSE),"-")</f>
        <v>22</v>
      </c>
      <c r="L42" s="218">
        <f>IFERROR(VLOOKUP(J42,'Period Lookup'!$B:$C,2,FALSE)-VLOOKUP('GanttChart - V3'!H42,'Period Lookup'!$B:$C,2,FALSE)+1,"-")</f>
        <v>4</v>
      </c>
      <c r="M42" s="196">
        <f t="shared" ca="1" si="4"/>
        <v>1</v>
      </c>
      <c r="N42" s="138"/>
      <c r="O42" s="123"/>
      <c r="P42" s="123"/>
      <c r="Q42" s="123"/>
      <c r="R42" s="123"/>
      <c r="S42" s="123"/>
      <c r="T42" s="123"/>
      <c r="U42" s="123"/>
      <c r="V42" s="123"/>
      <c r="W42" s="123"/>
      <c r="X42" s="124"/>
      <c r="Y42" s="125"/>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row>
    <row r="43" spans="1:62" s="136" customFormat="1" ht="18" x14ac:dyDescent="0.2">
      <c r="A43" s="193"/>
      <c r="B43" s="195"/>
      <c r="C43" s="221"/>
      <c r="D43" s="223"/>
      <c r="E43" s="225"/>
      <c r="F43" s="215"/>
      <c r="G43" s="219"/>
      <c r="H43" s="227"/>
      <c r="I43" s="215"/>
      <c r="J43" s="217"/>
      <c r="K43" s="215"/>
      <c r="L43" s="219"/>
      <c r="M43" s="197"/>
      <c r="N43" s="135"/>
      <c r="O43" s="127"/>
      <c r="P43" s="127"/>
      <c r="Q43" s="127"/>
      <c r="R43" s="127"/>
      <c r="S43" s="127"/>
      <c r="T43" s="127"/>
      <c r="U43" s="127"/>
      <c r="V43" s="127"/>
      <c r="W43" s="127"/>
      <c r="X43" s="128"/>
      <c r="Y43" s="129"/>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row>
    <row r="44" spans="1:62" s="139" customFormat="1" ht="18" x14ac:dyDescent="0.2">
      <c r="A44" s="192">
        <f>A42+0.1</f>
        <v>3.3000000000000003</v>
      </c>
      <c r="B44" s="194" t="s">
        <v>133</v>
      </c>
      <c r="C44" s="220">
        <v>45778</v>
      </c>
      <c r="D44" s="222">
        <f>IFERROR(VLOOKUP(C44,'Period Lookup'!$B$2:$C$49,2,FALSE),"-")</f>
        <v>17</v>
      </c>
      <c r="E44" s="224">
        <v>45809</v>
      </c>
      <c r="F44" s="214">
        <f>IFERROR(VLOOKUP(E44,'Period Lookup'!$B$2:$C$49,2,FALSE),"-")</f>
        <v>18</v>
      </c>
      <c r="G44" s="218">
        <f>IFERROR(VLOOKUP(E44,'Period Lookup'!$B:$C,2,FALSE)-VLOOKUP('GanttChart - V3'!C44,'Period Lookup'!$B:$C,2,FALSE)+1,"-")</f>
        <v>2</v>
      </c>
      <c r="H44" s="226">
        <v>45901</v>
      </c>
      <c r="I44" s="214">
        <f>IFERROR(VLOOKUP(H44,'Period Lookup'!$B$2:$C$49,2,FALSE),"-")</f>
        <v>21</v>
      </c>
      <c r="J44" s="216"/>
      <c r="K44" s="214" t="str">
        <f>IFERROR(VLOOKUP(J44,'Period Lookup'!$B$2:$C$49,2,FALSE),"-")</f>
        <v>-</v>
      </c>
      <c r="L44" s="218" t="str">
        <f>IFERROR(VLOOKUP(J44,'Period Lookup'!$B:$C,2,FALSE)-VLOOKUP('GanttChart - V3'!H44,'Period Lookup'!$B:$C,2,FALSE)+1,"-")</f>
        <v>-</v>
      </c>
      <c r="M44" s="196" t="str">
        <f t="shared" ca="1" si="4"/>
        <v>-</v>
      </c>
      <c r="N44" s="138"/>
      <c r="O44" s="123"/>
      <c r="P44" s="123"/>
      <c r="Q44" s="123"/>
      <c r="R44" s="123"/>
      <c r="S44" s="123"/>
      <c r="T44" s="123"/>
      <c r="U44" s="123"/>
      <c r="V44" s="123"/>
      <c r="W44" s="123"/>
      <c r="X44" s="124"/>
      <c r="Y44" s="125"/>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row>
    <row r="45" spans="1:62" s="136" customFormat="1" ht="18" x14ac:dyDescent="0.2">
      <c r="A45" s="193"/>
      <c r="B45" s="195"/>
      <c r="C45" s="221"/>
      <c r="D45" s="223"/>
      <c r="E45" s="225"/>
      <c r="F45" s="215"/>
      <c r="G45" s="219"/>
      <c r="H45" s="227"/>
      <c r="I45" s="215"/>
      <c r="J45" s="217"/>
      <c r="K45" s="215"/>
      <c r="L45" s="219"/>
      <c r="M45" s="197"/>
      <c r="N45" s="135"/>
      <c r="O45" s="127"/>
      <c r="P45" s="127"/>
      <c r="Q45" s="127"/>
      <c r="R45" s="127"/>
      <c r="S45" s="127"/>
      <c r="T45" s="127"/>
      <c r="U45" s="127"/>
      <c r="V45" s="127"/>
      <c r="W45" s="127"/>
      <c r="X45" s="128"/>
      <c r="Y45" s="129"/>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row>
    <row r="46" spans="1:62" s="139" customFormat="1" ht="18" x14ac:dyDescent="0.2">
      <c r="A46" s="192">
        <f>A44+0.1</f>
        <v>3.4000000000000004</v>
      </c>
      <c r="B46" s="194" t="s">
        <v>134</v>
      </c>
      <c r="C46" s="220">
        <v>45839</v>
      </c>
      <c r="D46" s="222">
        <f>IFERROR(VLOOKUP(C46,'Period Lookup'!$B$2:$C$49,2,FALSE),"-")</f>
        <v>19</v>
      </c>
      <c r="E46" s="224">
        <v>45839</v>
      </c>
      <c r="F46" s="214">
        <f>IFERROR(VLOOKUP(E46,'Period Lookup'!$B$2:$C$49,2,FALSE),"-")</f>
        <v>19</v>
      </c>
      <c r="G46" s="218">
        <f>IFERROR(VLOOKUP(E46,'Period Lookup'!$B:$C,2,FALSE)-VLOOKUP('GanttChart - V3'!C46,'Period Lookup'!$B:$C,2,FALSE)+1,"-")</f>
        <v>1</v>
      </c>
      <c r="H46" s="226">
        <v>45962</v>
      </c>
      <c r="I46" s="214">
        <f>IFERROR(VLOOKUP(H46,'Period Lookup'!$B$2:$C$49,2,FALSE),"-")</f>
        <v>23</v>
      </c>
      <c r="J46" s="216"/>
      <c r="K46" s="214" t="str">
        <f>IFERROR(VLOOKUP(J46,'Period Lookup'!$B$2:$C$49,2,FALSE),"-")</f>
        <v>-</v>
      </c>
      <c r="L46" s="218" t="str">
        <f>IFERROR(VLOOKUP(J46,'Period Lookup'!$B:$C,2,FALSE)-VLOOKUP('GanttChart - V3'!H46,'Period Lookup'!$B:$C,2,FALSE)+1,"-")</f>
        <v>-</v>
      </c>
      <c r="M46" s="196" t="str">
        <f t="shared" ca="1" si="4"/>
        <v>-</v>
      </c>
      <c r="N46" s="138"/>
      <c r="O46" s="123"/>
      <c r="P46" s="123"/>
      <c r="Q46" s="123"/>
      <c r="R46" s="123"/>
      <c r="S46" s="123"/>
      <c r="T46" s="123"/>
      <c r="U46" s="123"/>
      <c r="V46" s="123"/>
      <c r="W46" s="123"/>
      <c r="X46" s="124"/>
      <c r="Y46" s="125"/>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row>
    <row r="47" spans="1:62" s="136" customFormat="1" ht="18" x14ac:dyDescent="0.2">
      <c r="A47" s="193"/>
      <c r="B47" s="195"/>
      <c r="C47" s="221"/>
      <c r="D47" s="223"/>
      <c r="E47" s="225"/>
      <c r="F47" s="215"/>
      <c r="G47" s="219"/>
      <c r="H47" s="227"/>
      <c r="I47" s="215"/>
      <c r="J47" s="217"/>
      <c r="K47" s="215"/>
      <c r="L47" s="219"/>
      <c r="M47" s="197"/>
      <c r="N47" s="135"/>
      <c r="O47" s="127"/>
      <c r="P47" s="127"/>
      <c r="Q47" s="127"/>
      <c r="R47" s="127"/>
      <c r="S47" s="127"/>
      <c r="T47" s="127"/>
      <c r="U47" s="127"/>
      <c r="V47" s="127"/>
      <c r="W47" s="127"/>
      <c r="X47" s="128"/>
      <c r="Y47" s="129"/>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row>
    <row r="48" spans="1:62" s="139" customFormat="1" ht="18" x14ac:dyDescent="0.2">
      <c r="A48" s="192">
        <f>A46+0.1</f>
        <v>3.5000000000000004</v>
      </c>
      <c r="B48" s="194" t="s">
        <v>135</v>
      </c>
      <c r="C48" s="220">
        <v>45870</v>
      </c>
      <c r="D48" s="222">
        <f>IFERROR(VLOOKUP(C48,'Period Lookup'!$B$2:$C$49,2,FALSE),"-")</f>
        <v>20</v>
      </c>
      <c r="E48" s="224">
        <v>45962</v>
      </c>
      <c r="F48" s="214">
        <f>IFERROR(VLOOKUP(E48,'Period Lookup'!$B$2:$C$49,2,FALSE),"-")</f>
        <v>23</v>
      </c>
      <c r="G48" s="218">
        <f>IFERROR(VLOOKUP(E48,'Period Lookup'!$B:$C,2,FALSE)-VLOOKUP('GanttChart - V3'!C48,'Period Lookup'!$B:$C,2,FALSE)+1,"-")</f>
        <v>4</v>
      </c>
      <c r="H48" s="226">
        <v>45992</v>
      </c>
      <c r="I48" s="214">
        <f>IFERROR(VLOOKUP(H48,'Period Lookup'!$B$2:$C$49,2,FALSE),"-")</f>
        <v>24</v>
      </c>
      <c r="J48" s="216"/>
      <c r="K48" s="214" t="str">
        <f>IFERROR(VLOOKUP(J48,'Period Lookup'!$B$2:$C$49,2,FALSE),"-")</f>
        <v>-</v>
      </c>
      <c r="L48" s="218" t="str">
        <f>IFERROR(VLOOKUP(J48,'Period Lookup'!$B:$C,2,FALSE)-VLOOKUP('GanttChart - V3'!H48,'Period Lookup'!$B:$C,2,FALSE)+1,"-")</f>
        <v>-</v>
      </c>
      <c r="M48" s="196" t="str">
        <f t="shared" ca="1" si="4"/>
        <v>-</v>
      </c>
      <c r="N48" s="138"/>
      <c r="O48" s="123"/>
      <c r="P48" s="123"/>
      <c r="Q48" s="123"/>
      <c r="R48" s="123"/>
      <c r="S48" s="123"/>
      <c r="T48" s="123"/>
      <c r="U48" s="123"/>
      <c r="V48" s="123"/>
      <c r="W48" s="123"/>
      <c r="X48" s="124"/>
      <c r="Y48" s="125"/>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row>
    <row r="49" spans="1:62" s="136" customFormat="1" ht="18" x14ac:dyDescent="0.2">
      <c r="A49" s="193"/>
      <c r="B49" s="195"/>
      <c r="C49" s="221"/>
      <c r="D49" s="223"/>
      <c r="E49" s="225"/>
      <c r="F49" s="215"/>
      <c r="G49" s="219"/>
      <c r="H49" s="227"/>
      <c r="I49" s="215"/>
      <c r="J49" s="217"/>
      <c r="K49" s="215"/>
      <c r="L49" s="219"/>
      <c r="M49" s="197"/>
      <c r="N49" s="135"/>
      <c r="O49" s="127"/>
      <c r="P49" s="127"/>
      <c r="Q49" s="127"/>
      <c r="R49" s="127"/>
      <c r="S49" s="127"/>
      <c r="T49" s="127"/>
      <c r="U49" s="127"/>
      <c r="V49" s="127"/>
      <c r="W49" s="127"/>
      <c r="X49" s="128"/>
      <c r="Y49" s="129"/>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row>
    <row r="50" spans="1:62" s="139" customFormat="1" ht="18" x14ac:dyDescent="0.2">
      <c r="A50" s="192">
        <f t="shared" ref="A50" si="5">A48+0.1</f>
        <v>3.6000000000000005</v>
      </c>
      <c r="B50" s="194" t="s">
        <v>136</v>
      </c>
      <c r="C50" s="220">
        <v>45992</v>
      </c>
      <c r="D50" s="222">
        <f>IFERROR(VLOOKUP(C50,'Period Lookup'!$B$2:$C$49,2,FALSE),"-")</f>
        <v>24</v>
      </c>
      <c r="E50" s="224">
        <v>45992</v>
      </c>
      <c r="F50" s="214">
        <f>IFERROR(VLOOKUP(E50,'Period Lookup'!$B$2:$C$49,2,FALSE),"-")</f>
        <v>24</v>
      </c>
      <c r="G50" s="218">
        <f>IFERROR(VLOOKUP(E50,'Period Lookup'!$B:$C,2,FALSE)-VLOOKUP('GanttChart - V3'!C50,'Period Lookup'!$B:$C,2,FALSE)+1,"-")</f>
        <v>1</v>
      </c>
      <c r="H50" s="226">
        <v>46023</v>
      </c>
      <c r="I50" s="214">
        <f>IFERROR(VLOOKUP(H50,'Period Lookup'!$B$2:$C$49,2,FALSE),"-")</f>
        <v>25</v>
      </c>
      <c r="J50" s="216"/>
      <c r="K50" s="214" t="str">
        <f>IFERROR(VLOOKUP(J50,'Period Lookup'!$B$2:$C$49,2,FALSE),"-")</f>
        <v>-</v>
      </c>
      <c r="L50" s="218" t="str">
        <f>IFERROR(VLOOKUP(J50,'Period Lookup'!$B:$C,2,FALSE)-VLOOKUP('GanttChart - V3'!H50,'Period Lookup'!$B:$C,2,FALSE)+1,"-")</f>
        <v>-</v>
      </c>
      <c r="M50" s="196" t="str">
        <f t="shared" ca="1" si="4"/>
        <v>-</v>
      </c>
      <c r="N50" s="138"/>
      <c r="O50" s="123"/>
      <c r="P50" s="123"/>
      <c r="Q50" s="123"/>
      <c r="R50" s="123"/>
      <c r="S50" s="123"/>
      <c r="T50" s="123"/>
      <c r="U50" s="123"/>
      <c r="V50" s="123"/>
      <c r="W50" s="123"/>
      <c r="X50" s="124"/>
      <c r="Y50" s="125"/>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row>
    <row r="51" spans="1:62" s="136" customFormat="1" ht="18" x14ac:dyDescent="0.2">
      <c r="A51" s="193"/>
      <c r="B51" s="195"/>
      <c r="C51" s="221"/>
      <c r="D51" s="223"/>
      <c r="E51" s="225"/>
      <c r="F51" s="215"/>
      <c r="G51" s="219"/>
      <c r="H51" s="227"/>
      <c r="I51" s="215"/>
      <c r="J51" s="217"/>
      <c r="K51" s="215"/>
      <c r="L51" s="219"/>
      <c r="M51" s="197"/>
      <c r="N51" s="135"/>
      <c r="O51" s="127"/>
      <c r="P51" s="127"/>
      <c r="Q51" s="127"/>
      <c r="R51" s="127"/>
      <c r="S51" s="127"/>
      <c r="T51" s="127"/>
      <c r="U51" s="127"/>
      <c r="V51" s="127"/>
      <c r="W51" s="127"/>
      <c r="X51" s="128"/>
      <c r="Y51" s="129"/>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0"/>
      <c r="BE51" s="130"/>
      <c r="BF51" s="130"/>
      <c r="BG51" s="130"/>
      <c r="BH51" s="130"/>
      <c r="BI51" s="130"/>
      <c r="BJ51" s="130"/>
    </row>
    <row r="52" spans="1:62" s="22" customFormat="1" ht="52.5" outlineLevel="1" x14ac:dyDescent="0.2">
      <c r="A52" s="25">
        <v>4</v>
      </c>
      <c r="B52" s="77" t="s">
        <v>140</v>
      </c>
      <c r="C52" s="68"/>
      <c r="D52" s="26"/>
      <c r="E52" s="30"/>
      <c r="F52" s="30"/>
      <c r="G52" s="69"/>
      <c r="H52" s="68"/>
      <c r="I52" s="26"/>
      <c r="J52" s="30"/>
      <c r="K52" s="26"/>
      <c r="L52" s="69"/>
      <c r="M52" s="87"/>
      <c r="N52" s="27"/>
      <c r="O52" s="100"/>
      <c r="P52" s="100"/>
      <c r="Q52" s="100"/>
      <c r="R52" s="100"/>
      <c r="S52" s="100"/>
      <c r="T52" s="100"/>
      <c r="U52" s="100"/>
      <c r="V52" s="100"/>
      <c r="W52" s="100"/>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row>
    <row r="53" spans="1:62" s="139" customFormat="1" ht="18" x14ac:dyDescent="0.2">
      <c r="A53" s="192">
        <f>A52+0.1</f>
        <v>4.0999999999999996</v>
      </c>
      <c r="B53" s="194" t="s">
        <v>139</v>
      </c>
      <c r="C53" s="220">
        <v>46023</v>
      </c>
      <c r="D53" s="222">
        <f>IFERROR(VLOOKUP(C53,'Period Lookup'!$B$2:$C$49,2,FALSE),"-")</f>
        <v>25</v>
      </c>
      <c r="E53" s="224">
        <v>46113</v>
      </c>
      <c r="F53" s="214">
        <f>IFERROR(VLOOKUP(E53,'Period Lookup'!$B$2:$C$49,2,FALSE),"-")</f>
        <v>28</v>
      </c>
      <c r="G53" s="218">
        <f>IFERROR(VLOOKUP(E53,'Period Lookup'!$B:$C,2,FALSE)-VLOOKUP('GanttChart - V3'!C53,'Period Lookup'!$B:$C,2,FALSE)+1,"-")</f>
        <v>4</v>
      </c>
      <c r="H53" s="226"/>
      <c r="I53" s="214" t="str">
        <f>IFERROR(VLOOKUP(H53,'Period Lookup'!$B$2:$C$49,2,FALSE),"-")</f>
        <v>-</v>
      </c>
      <c r="J53" s="216"/>
      <c r="K53" s="214" t="str">
        <f>IFERROR(VLOOKUP(J53,'Period Lookup'!$B$2:$C$49,2,FALSE),"-")</f>
        <v>-</v>
      </c>
      <c r="L53" s="218" t="str">
        <f>IFERROR(VLOOKUP(J53,'Period Lookup'!$B:$C,2,FALSE)-VLOOKUP('GanttChart - V3'!H53,'Period Lookup'!$B:$C,2,FALSE)+1,"-")</f>
        <v>-</v>
      </c>
      <c r="M53" s="196" t="str">
        <f ca="1">IFERROR(IF(K53&lt;$C$5,100%,($C$5-I53)/(K53-I53)),"-")</f>
        <v>-</v>
      </c>
      <c r="N53" s="138"/>
      <c r="O53" s="123"/>
      <c r="P53" s="123"/>
      <c r="Q53" s="123"/>
      <c r="R53" s="123"/>
      <c r="S53" s="123"/>
      <c r="T53" s="123"/>
      <c r="U53" s="123"/>
      <c r="V53" s="123"/>
      <c r="W53" s="123"/>
      <c r="X53" s="124"/>
      <c r="Y53" s="125"/>
      <c r="Z53" s="126"/>
      <c r="AA53" s="126"/>
      <c r="AB53" s="126"/>
      <c r="AC53" s="126"/>
      <c r="AD53" s="126"/>
      <c r="AE53" s="126"/>
      <c r="AF53" s="126"/>
      <c r="AG53" s="126"/>
      <c r="AH53" s="126"/>
      <c r="AI53" s="126"/>
      <c r="AJ53" s="126"/>
      <c r="AK53" s="126"/>
      <c r="AL53" s="126"/>
      <c r="AM53" s="126"/>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row>
    <row r="54" spans="1:62" s="136" customFormat="1" ht="18" x14ac:dyDescent="0.2">
      <c r="A54" s="193"/>
      <c r="B54" s="195"/>
      <c r="C54" s="221"/>
      <c r="D54" s="223"/>
      <c r="E54" s="225"/>
      <c r="F54" s="215"/>
      <c r="G54" s="219"/>
      <c r="H54" s="227"/>
      <c r="I54" s="215"/>
      <c r="J54" s="217"/>
      <c r="K54" s="215"/>
      <c r="L54" s="219"/>
      <c r="M54" s="197"/>
      <c r="N54" s="135"/>
      <c r="O54" s="127"/>
      <c r="P54" s="127"/>
      <c r="Q54" s="127"/>
      <c r="R54" s="127"/>
      <c r="S54" s="127"/>
      <c r="T54" s="127"/>
      <c r="U54" s="127"/>
      <c r="V54" s="127"/>
      <c r="W54" s="127"/>
      <c r="X54" s="128"/>
      <c r="Y54" s="129"/>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row>
    <row r="55" spans="1:62" s="22" customFormat="1" ht="48.75" outlineLevel="1" x14ac:dyDescent="0.2">
      <c r="A55" s="25">
        <v>5</v>
      </c>
      <c r="B55" s="77" t="s">
        <v>150</v>
      </c>
      <c r="C55" s="68"/>
      <c r="D55" s="26"/>
      <c r="E55" s="30"/>
      <c r="F55" s="30"/>
      <c r="G55" s="69"/>
      <c r="H55" s="68"/>
      <c r="I55" s="26"/>
      <c r="J55" s="30"/>
      <c r="K55" s="26"/>
      <c r="L55" s="69"/>
      <c r="M55" s="87"/>
      <c r="N55" s="27"/>
      <c r="O55" s="100"/>
      <c r="P55" s="100"/>
      <c r="Q55" s="100"/>
      <c r="R55" s="100"/>
      <c r="S55" s="100"/>
      <c r="T55" s="100"/>
      <c r="U55" s="100"/>
      <c r="V55" s="100"/>
      <c r="W55" s="100"/>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c r="BA55" s="106"/>
      <c r="BB55" s="106"/>
      <c r="BC55" s="106"/>
      <c r="BD55" s="106"/>
      <c r="BE55" s="106"/>
      <c r="BF55" s="106"/>
      <c r="BG55" s="106"/>
      <c r="BH55" s="106"/>
      <c r="BI55" s="106"/>
      <c r="BJ55" s="106"/>
    </row>
    <row r="56" spans="1:62" s="139" customFormat="1" ht="18" x14ac:dyDescent="0.2">
      <c r="A56" s="192">
        <f>A55+0.1</f>
        <v>5.0999999999999996</v>
      </c>
      <c r="B56" s="194" t="s">
        <v>141</v>
      </c>
      <c r="C56" s="220">
        <v>46143</v>
      </c>
      <c r="D56" s="222">
        <f>IFERROR(VLOOKUP(C56,'Period Lookup'!$B$2:$C$49,2,FALSE),"-")</f>
        <v>29</v>
      </c>
      <c r="E56" s="224">
        <v>46204</v>
      </c>
      <c r="F56" s="214">
        <f>IFERROR(VLOOKUP(E56,'Period Lookup'!$B$2:$C$49,2,FALSE),"-")</f>
        <v>31</v>
      </c>
      <c r="G56" s="218">
        <f>IFERROR(VLOOKUP(E56,'Period Lookup'!$B:$C,2,FALSE)-VLOOKUP('GanttChart - V3'!C56,'Period Lookup'!$B:$C,2,FALSE)+1,"-")</f>
        <v>3</v>
      </c>
      <c r="H56" s="226"/>
      <c r="I56" s="214" t="str">
        <f>IFERROR(VLOOKUP(H56,'Period Lookup'!$B$2:$C$49,2,FALSE),"-")</f>
        <v>-</v>
      </c>
      <c r="J56" s="216"/>
      <c r="K56" s="214" t="str">
        <f>IFERROR(VLOOKUP(J56,'Period Lookup'!$B$2:$C$49,2,FALSE),"-")</f>
        <v>-</v>
      </c>
      <c r="L56" s="218" t="str">
        <f>IFERROR(VLOOKUP(J56,'Period Lookup'!$B:$C,2,FALSE)-VLOOKUP('GanttChart - V3'!H56,'Period Lookup'!$B:$C,2,FALSE)+1,"-")</f>
        <v>-</v>
      </c>
      <c r="M56" s="196" t="str">
        <f t="shared" ref="M56:M72" ca="1" si="6">IFERROR(IF(K56&lt;$C$5,100%,($C$5-I56)/(K56-I56)),"-")</f>
        <v>-</v>
      </c>
      <c r="N56" s="138"/>
      <c r="O56" s="123"/>
      <c r="P56" s="123"/>
      <c r="Q56" s="123"/>
      <c r="R56" s="123"/>
      <c r="S56" s="123"/>
      <c r="T56" s="123"/>
      <c r="U56" s="123"/>
      <c r="V56" s="123"/>
      <c r="W56" s="123"/>
      <c r="X56" s="124"/>
      <c r="Y56" s="125"/>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row>
    <row r="57" spans="1:62" s="136" customFormat="1" ht="18" x14ac:dyDescent="0.2">
      <c r="A57" s="193"/>
      <c r="B57" s="195"/>
      <c r="C57" s="221"/>
      <c r="D57" s="223"/>
      <c r="E57" s="225"/>
      <c r="F57" s="215"/>
      <c r="G57" s="219"/>
      <c r="H57" s="227"/>
      <c r="I57" s="215"/>
      <c r="J57" s="217"/>
      <c r="K57" s="215"/>
      <c r="L57" s="219"/>
      <c r="M57" s="197"/>
      <c r="N57" s="135"/>
      <c r="O57" s="127"/>
      <c r="P57" s="127"/>
      <c r="Q57" s="127"/>
      <c r="R57" s="127"/>
      <c r="S57" s="127"/>
      <c r="T57" s="127"/>
      <c r="U57" s="127"/>
      <c r="V57" s="127"/>
      <c r="W57" s="127"/>
      <c r="X57" s="128"/>
      <c r="Y57" s="129"/>
      <c r="Z57" s="130"/>
      <c r="AA57" s="130"/>
      <c r="AB57" s="130"/>
      <c r="AC57" s="130"/>
      <c r="AD57" s="130"/>
      <c r="AE57" s="130"/>
      <c r="AF57" s="130"/>
      <c r="AG57" s="130"/>
      <c r="AH57" s="130"/>
      <c r="AI57" s="130"/>
      <c r="AJ57" s="130"/>
      <c r="AK57" s="130"/>
      <c r="AL57" s="130"/>
      <c r="AM57" s="130"/>
      <c r="AN57" s="130"/>
      <c r="AO57" s="130"/>
      <c r="AP57" s="130"/>
      <c r="AQ57" s="130"/>
      <c r="AR57" s="130"/>
      <c r="AS57" s="130"/>
      <c r="AT57" s="130"/>
      <c r="AU57" s="130"/>
      <c r="AV57" s="130"/>
      <c r="AW57" s="130"/>
      <c r="AX57" s="130"/>
      <c r="AY57" s="130"/>
      <c r="AZ57" s="130"/>
      <c r="BA57" s="130"/>
      <c r="BB57" s="130"/>
      <c r="BC57" s="130"/>
      <c r="BD57" s="130"/>
      <c r="BE57" s="130"/>
      <c r="BF57" s="130"/>
      <c r="BG57" s="130"/>
      <c r="BH57" s="130"/>
      <c r="BI57" s="130"/>
      <c r="BJ57" s="130"/>
    </row>
    <row r="58" spans="1:62" s="139" customFormat="1" ht="18" x14ac:dyDescent="0.2">
      <c r="A58" s="192">
        <f>A56+0.1</f>
        <v>5.1999999999999993</v>
      </c>
      <c r="B58" s="194" t="s">
        <v>142</v>
      </c>
      <c r="C58" s="220">
        <v>46143</v>
      </c>
      <c r="D58" s="222">
        <f>IFERROR(VLOOKUP(C58,'Period Lookup'!$B$2:$C$49,2,FALSE),"-")</f>
        <v>29</v>
      </c>
      <c r="E58" s="224">
        <v>46204</v>
      </c>
      <c r="F58" s="214">
        <f>IFERROR(VLOOKUP(E58,'Period Lookup'!$B$2:$C$49,2,FALSE),"-")</f>
        <v>31</v>
      </c>
      <c r="G58" s="218">
        <f>IFERROR(VLOOKUP(E58,'Period Lookup'!$B:$C,2,FALSE)-VLOOKUP('GanttChart - V3'!C58,'Period Lookup'!$B:$C,2,FALSE)+1,"-")</f>
        <v>3</v>
      </c>
      <c r="H58" s="226"/>
      <c r="I58" s="214" t="str">
        <f>IFERROR(VLOOKUP(H58,'Period Lookup'!$B$2:$C$49,2,FALSE),"-")</f>
        <v>-</v>
      </c>
      <c r="J58" s="216"/>
      <c r="K58" s="214" t="str">
        <f>IFERROR(VLOOKUP(J58,'Period Lookup'!$B$2:$C$49,2,FALSE),"-")</f>
        <v>-</v>
      </c>
      <c r="L58" s="218" t="str">
        <f>IFERROR(VLOOKUP(J58,'Period Lookup'!$B:$C,2,FALSE)-VLOOKUP('GanttChart - V3'!H58,'Period Lookup'!$B:$C,2,FALSE)+1,"-")</f>
        <v>-</v>
      </c>
      <c r="M58" s="196" t="str">
        <f t="shared" ca="1" si="6"/>
        <v>-</v>
      </c>
      <c r="N58" s="138"/>
      <c r="O58" s="123"/>
      <c r="P58" s="123"/>
      <c r="Q58" s="123"/>
      <c r="R58" s="123"/>
      <c r="S58" s="123"/>
      <c r="T58" s="123"/>
      <c r="U58" s="123"/>
      <c r="V58" s="123"/>
      <c r="W58" s="123"/>
      <c r="X58" s="124"/>
      <c r="Y58" s="125"/>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row>
    <row r="59" spans="1:62" s="136" customFormat="1" ht="18" x14ac:dyDescent="0.2">
      <c r="A59" s="193"/>
      <c r="B59" s="195"/>
      <c r="C59" s="221"/>
      <c r="D59" s="223"/>
      <c r="E59" s="225"/>
      <c r="F59" s="215"/>
      <c r="G59" s="219"/>
      <c r="H59" s="227"/>
      <c r="I59" s="215"/>
      <c r="J59" s="217"/>
      <c r="K59" s="215"/>
      <c r="L59" s="219"/>
      <c r="M59" s="197"/>
      <c r="N59" s="135"/>
      <c r="O59" s="127"/>
      <c r="P59" s="127"/>
      <c r="Q59" s="127"/>
      <c r="R59" s="127"/>
      <c r="S59" s="127"/>
      <c r="T59" s="127"/>
      <c r="U59" s="127"/>
      <c r="V59" s="127"/>
      <c r="W59" s="127"/>
      <c r="X59" s="128"/>
      <c r="Y59" s="129"/>
      <c r="Z59" s="130"/>
      <c r="AA59" s="130"/>
      <c r="AB59" s="130"/>
      <c r="AC59" s="130"/>
      <c r="AD59" s="130"/>
      <c r="AE59" s="130"/>
      <c r="AF59" s="130"/>
      <c r="AG59" s="130"/>
      <c r="AH59" s="130"/>
      <c r="AI59" s="130"/>
      <c r="AJ59" s="130"/>
      <c r="AK59" s="130"/>
      <c r="AL59" s="130"/>
      <c r="AM59" s="130"/>
      <c r="AN59" s="130"/>
      <c r="AO59" s="130"/>
      <c r="AP59" s="130"/>
      <c r="AQ59" s="130"/>
      <c r="AR59" s="130"/>
      <c r="AS59" s="130"/>
      <c r="AT59" s="130"/>
      <c r="AU59" s="130"/>
      <c r="AV59" s="130"/>
      <c r="AW59" s="130"/>
      <c r="AX59" s="130"/>
      <c r="AY59" s="130"/>
      <c r="AZ59" s="130"/>
      <c r="BA59" s="130"/>
      <c r="BB59" s="130"/>
      <c r="BC59" s="130"/>
      <c r="BD59" s="130"/>
      <c r="BE59" s="130"/>
      <c r="BF59" s="130"/>
      <c r="BG59" s="130"/>
      <c r="BH59" s="130"/>
      <c r="BI59" s="130"/>
      <c r="BJ59" s="130"/>
    </row>
    <row r="60" spans="1:62" s="139" customFormat="1" ht="18" x14ac:dyDescent="0.2">
      <c r="A60" s="192">
        <f>A58+0.1</f>
        <v>5.2999999999999989</v>
      </c>
      <c r="B60" s="194" t="s">
        <v>143</v>
      </c>
      <c r="C60" s="220">
        <v>46174</v>
      </c>
      <c r="D60" s="222">
        <f>IFERROR(VLOOKUP(C60,'Period Lookup'!$B$2:$C$49,2,FALSE),"-")</f>
        <v>30</v>
      </c>
      <c r="E60" s="224">
        <v>46296</v>
      </c>
      <c r="F60" s="214">
        <f>IFERROR(VLOOKUP(E60,'Period Lookup'!$B$2:$C$49,2,FALSE),"-")</f>
        <v>34</v>
      </c>
      <c r="G60" s="218">
        <f>IFERROR(VLOOKUP(E60,'Period Lookup'!$B:$C,2,FALSE)-VLOOKUP('GanttChart - V3'!C60,'Period Lookup'!$B:$C,2,FALSE)+1,"-")</f>
        <v>5</v>
      </c>
      <c r="H60" s="226"/>
      <c r="I60" s="214" t="str">
        <f>IFERROR(VLOOKUP(H60,'Period Lookup'!$B$2:$C$49,2,FALSE),"-")</f>
        <v>-</v>
      </c>
      <c r="J60" s="216"/>
      <c r="K60" s="214" t="str">
        <f>IFERROR(VLOOKUP(J60,'Period Lookup'!$B$2:$C$49,2,FALSE),"-")</f>
        <v>-</v>
      </c>
      <c r="L60" s="218" t="str">
        <f>IFERROR(VLOOKUP(J60,'Period Lookup'!$B:$C,2,FALSE)-VLOOKUP('GanttChart - V3'!H60,'Period Lookup'!$B:$C,2,FALSE)+1,"-")</f>
        <v>-</v>
      </c>
      <c r="M60" s="196" t="str">
        <f t="shared" ca="1" si="6"/>
        <v>-</v>
      </c>
      <c r="N60" s="138"/>
      <c r="O60" s="123"/>
      <c r="P60" s="123"/>
      <c r="Q60" s="123"/>
      <c r="R60" s="123"/>
      <c r="S60" s="123"/>
      <c r="T60" s="123"/>
      <c r="U60" s="123"/>
      <c r="V60" s="123"/>
      <c r="W60" s="123"/>
      <c r="X60" s="124"/>
      <c r="Y60" s="125"/>
      <c r="Z60" s="126"/>
      <c r="AA60" s="126"/>
      <c r="AB60" s="126"/>
      <c r="AC60" s="126"/>
      <c r="AD60" s="126"/>
      <c r="AE60" s="126"/>
      <c r="AF60" s="126"/>
      <c r="AG60" s="126"/>
      <c r="AH60" s="126"/>
      <c r="AI60" s="126"/>
      <c r="AJ60" s="126"/>
      <c r="AK60" s="126"/>
      <c r="AL60" s="126"/>
      <c r="AM60" s="126"/>
      <c r="AN60" s="126"/>
      <c r="AO60" s="126"/>
      <c r="AP60" s="126"/>
      <c r="AQ60" s="126"/>
      <c r="AR60" s="126"/>
      <c r="AS60" s="126"/>
      <c r="AT60" s="126"/>
      <c r="AU60" s="126"/>
      <c r="AV60" s="126"/>
      <c r="AW60" s="126"/>
      <c r="AX60" s="126"/>
      <c r="AY60" s="126"/>
      <c r="AZ60" s="126"/>
      <c r="BA60" s="126"/>
      <c r="BB60" s="126"/>
      <c r="BC60" s="126"/>
      <c r="BD60" s="126"/>
      <c r="BE60" s="126"/>
      <c r="BF60" s="126"/>
      <c r="BG60" s="126"/>
      <c r="BH60" s="126"/>
      <c r="BI60" s="126"/>
      <c r="BJ60" s="126"/>
    </row>
    <row r="61" spans="1:62" s="136" customFormat="1" ht="18" x14ac:dyDescent="0.2">
      <c r="A61" s="193"/>
      <c r="B61" s="195"/>
      <c r="C61" s="221"/>
      <c r="D61" s="223"/>
      <c r="E61" s="225"/>
      <c r="F61" s="215"/>
      <c r="G61" s="219"/>
      <c r="H61" s="227"/>
      <c r="I61" s="215"/>
      <c r="J61" s="217"/>
      <c r="K61" s="215"/>
      <c r="L61" s="219"/>
      <c r="M61" s="197"/>
      <c r="N61" s="135"/>
      <c r="O61" s="127"/>
      <c r="P61" s="127"/>
      <c r="Q61" s="127"/>
      <c r="R61" s="127"/>
      <c r="S61" s="127"/>
      <c r="T61" s="127"/>
      <c r="U61" s="127"/>
      <c r="V61" s="127"/>
      <c r="W61" s="127"/>
      <c r="X61" s="128"/>
      <c r="Y61" s="129"/>
      <c r="Z61" s="130"/>
      <c r="AA61" s="130"/>
      <c r="AB61" s="130"/>
      <c r="AC61" s="130"/>
      <c r="AD61" s="130"/>
      <c r="AE61" s="130"/>
      <c r="AF61" s="130"/>
      <c r="AG61" s="130"/>
      <c r="AH61" s="130"/>
      <c r="AI61" s="130"/>
      <c r="AJ61" s="130"/>
      <c r="AK61" s="130"/>
      <c r="AL61" s="130"/>
      <c r="AM61" s="130"/>
      <c r="AN61" s="130"/>
      <c r="AO61" s="130"/>
      <c r="AP61" s="130"/>
      <c r="AQ61" s="130"/>
      <c r="AR61" s="130"/>
      <c r="AS61" s="130"/>
      <c r="AT61" s="130"/>
      <c r="AU61" s="130"/>
      <c r="AV61" s="130"/>
      <c r="AW61" s="130"/>
      <c r="AX61" s="130"/>
      <c r="AY61" s="130"/>
      <c r="AZ61" s="130"/>
      <c r="BA61" s="130"/>
      <c r="BB61" s="130"/>
      <c r="BC61" s="130"/>
      <c r="BD61" s="130"/>
      <c r="BE61" s="130"/>
      <c r="BF61" s="130"/>
      <c r="BG61" s="130"/>
      <c r="BH61" s="130"/>
      <c r="BI61" s="130"/>
      <c r="BJ61" s="130"/>
    </row>
    <row r="62" spans="1:62" s="139" customFormat="1" ht="18" x14ac:dyDescent="0.2">
      <c r="A62" s="192">
        <f>A60+0.1</f>
        <v>5.3999999999999986</v>
      </c>
      <c r="B62" s="194" t="s">
        <v>144</v>
      </c>
      <c r="C62" s="220">
        <v>46143</v>
      </c>
      <c r="D62" s="222">
        <f>IFERROR(VLOOKUP(C62,'Period Lookup'!$B$2:$C$49,2,FALSE),"-")</f>
        <v>29</v>
      </c>
      <c r="E62" s="224">
        <v>46204</v>
      </c>
      <c r="F62" s="214">
        <f>IFERROR(VLOOKUP(E62,'Period Lookup'!$B$2:$C$49,2,FALSE),"-")</f>
        <v>31</v>
      </c>
      <c r="G62" s="218">
        <f>IFERROR(VLOOKUP(E62,'Period Lookup'!$B:$C,2,FALSE)-VLOOKUP('GanttChart - V3'!C62,'Period Lookup'!$B:$C,2,FALSE)+1,"-")</f>
        <v>3</v>
      </c>
      <c r="H62" s="226"/>
      <c r="I62" s="214" t="str">
        <f>IFERROR(VLOOKUP(H62,'Period Lookup'!$B$2:$C$49,2,FALSE),"-")</f>
        <v>-</v>
      </c>
      <c r="J62" s="216"/>
      <c r="K62" s="214" t="str">
        <f>IFERROR(VLOOKUP(J62,'Period Lookup'!$B$2:$C$49,2,FALSE),"-")</f>
        <v>-</v>
      </c>
      <c r="L62" s="218" t="str">
        <f>IFERROR(VLOOKUP(J62,'Period Lookup'!$B:$C,2,FALSE)-VLOOKUP('GanttChart - V3'!H62,'Period Lookup'!$B:$C,2,FALSE)+1,"-")</f>
        <v>-</v>
      </c>
      <c r="M62" s="196" t="str">
        <f t="shared" ca="1" si="6"/>
        <v>-</v>
      </c>
      <c r="N62" s="138"/>
      <c r="O62" s="123"/>
      <c r="P62" s="123"/>
      <c r="Q62" s="123"/>
      <c r="R62" s="123"/>
      <c r="S62" s="123"/>
      <c r="T62" s="123"/>
      <c r="U62" s="123"/>
      <c r="V62" s="123"/>
      <c r="W62" s="123"/>
      <c r="X62" s="124"/>
      <c r="Y62" s="125"/>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row>
    <row r="63" spans="1:62" s="136" customFormat="1" ht="18" x14ac:dyDescent="0.2">
      <c r="A63" s="193"/>
      <c r="B63" s="195"/>
      <c r="C63" s="221"/>
      <c r="D63" s="223"/>
      <c r="E63" s="225"/>
      <c r="F63" s="215"/>
      <c r="G63" s="219"/>
      <c r="H63" s="227"/>
      <c r="I63" s="215"/>
      <c r="J63" s="217"/>
      <c r="K63" s="215"/>
      <c r="L63" s="219"/>
      <c r="M63" s="197"/>
      <c r="N63" s="135"/>
      <c r="O63" s="127"/>
      <c r="P63" s="127"/>
      <c r="Q63" s="127"/>
      <c r="R63" s="127"/>
      <c r="S63" s="127"/>
      <c r="T63" s="127"/>
      <c r="U63" s="127"/>
      <c r="V63" s="127"/>
      <c r="W63" s="127"/>
      <c r="X63" s="128"/>
      <c r="Y63" s="129"/>
      <c r="Z63" s="130"/>
      <c r="AA63" s="130"/>
      <c r="AB63" s="130"/>
      <c r="AC63" s="130"/>
      <c r="AD63" s="130"/>
      <c r="AE63" s="130"/>
      <c r="AF63" s="130"/>
      <c r="AG63" s="130"/>
      <c r="AH63" s="130"/>
      <c r="AI63" s="130"/>
      <c r="AJ63" s="130"/>
      <c r="AK63" s="130"/>
      <c r="AL63" s="130"/>
      <c r="AM63" s="130"/>
      <c r="AN63" s="130"/>
      <c r="AO63" s="130"/>
      <c r="AP63" s="130"/>
      <c r="AQ63" s="130"/>
      <c r="AR63" s="130"/>
      <c r="AS63" s="130"/>
      <c r="AT63" s="130"/>
      <c r="AU63" s="130"/>
      <c r="AV63" s="130"/>
      <c r="AW63" s="130"/>
      <c r="AX63" s="130"/>
      <c r="AY63" s="130"/>
      <c r="AZ63" s="130"/>
      <c r="BA63" s="130"/>
      <c r="BB63" s="130"/>
      <c r="BC63" s="130"/>
      <c r="BD63" s="130"/>
      <c r="BE63" s="130"/>
      <c r="BF63" s="130"/>
      <c r="BG63" s="130"/>
      <c r="BH63" s="130"/>
      <c r="BI63" s="130"/>
      <c r="BJ63" s="130"/>
    </row>
    <row r="64" spans="1:62" s="139" customFormat="1" ht="18" x14ac:dyDescent="0.2">
      <c r="A64" s="192">
        <f>A62+0.1</f>
        <v>5.4999999999999982</v>
      </c>
      <c r="B64" s="194" t="s">
        <v>145</v>
      </c>
      <c r="C64" s="220">
        <v>46235</v>
      </c>
      <c r="D64" s="222">
        <f>IFERROR(VLOOKUP(C64,'Period Lookup'!$B$2:$C$49,2,FALSE),"-")</f>
        <v>32</v>
      </c>
      <c r="E64" s="224">
        <v>46447</v>
      </c>
      <c r="F64" s="214">
        <f>IFERROR(VLOOKUP(E64,'Period Lookup'!$B$2:$C$49,2,FALSE),"-")</f>
        <v>39</v>
      </c>
      <c r="G64" s="218">
        <f>IFERROR(VLOOKUP(E64,'Period Lookup'!$B:$C,2,FALSE)-VLOOKUP('GanttChart - V3'!C64,'Period Lookup'!$B:$C,2,FALSE)+1,"-")</f>
        <v>8</v>
      </c>
      <c r="H64" s="226"/>
      <c r="I64" s="214" t="str">
        <f>IFERROR(VLOOKUP(H64,'Period Lookup'!$B$2:$C$49,2,FALSE),"-")</f>
        <v>-</v>
      </c>
      <c r="J64" s="216"/>
      <c r="K64" s="214" t="str">
        <f>IFERROR(VLOOKUP(J64,'Period Lookup'!$B$2:$C$49,2,FALSE),"-")</f>
        <v>-</v>
      </c>
      <c r="L64" s="218" t="str">
        <f>IFERROR(VLOOKUP(J64,'Period Lookup'!$B:$C,2,FALSE)-VLOOKUP('GanttChart - V3'!H64,'Period Lookup'!$B:$C,2,FALSE)+1,"-")</f>
        <v>-</v>
      </c>
      <c r="M64" s="196" t="str">
        <f t="shared" ca="1" si="6"/>
        <v>-</v>
      </c>
      <c r="N64" s="138"/>
      <c r="O64" s="123"/>
      <c r="P64" s="123"/>
      <c r="Q64" s="123"/>
      <c r="R64" s="123"/>
      <c r="S64" s="123"/>
      <c r="T64" s="123"/>
      <c r="U64" s="123"/>
      <c r="V64" s="123"/>
      <c r="W64" s="123"/>
      <c r="X64" s="124"/>
      <c r="Y64" s="125"/>
      <c r="Z64" s="126"/>
      <c r="AA64" s="126"/>
      <c r="AB64" s="126"/>
      <c r="AC64" s="126"/>
      <c r="AD64" s="126"/>
      <c r="AE64" s="126"/>
      <c r="AF64" s="126"/>
      <c r="AG64" s="126"/>
      <c r="AH64" s="126"/>
      <c r="AI64" s="126"/>
      <c r="AJ64" s="126"/>
      <c r="AK64" s="126"/>
      <c r="AL64" s="126"/>
      <c r="AM64" s="126"/>
      <c r="AN64" s="126"/>
      <c r="AO64" s="126"/>
      <c r="AP64" s="126"/>
      <c r="AQ64" s="126"/>
      <c r="AR64" s="126"/>
      <c r="AS64" s="126"/>
      <c r="AT64" s="126"/>
      <c r="AU64" s="126"/>
      <c r="AV64" s="126"/>
      <c r="AW64" s="126"/>
      <c r="AX64" s="126"/>
      <c r="AY64" s="126"/>
      <c r="AZ64" s="126"/>
      <c r="BA64" s="126"/>
      <c r="BB64" s="126"/>
      <c r="BC64" s="126"/>
      <c r="BD64" s="126"/>
      <c r="BE64" s="126"/>
      <c r="BF64" s="126"/>
      <c r="BG64" s="126"/>
      <c r="BH64" s="126"/>
      <c r="BI64" s="126"/>
      <c r="BJ64" s="126"/>
    </row>
    <row r="65" spans="1:62" s="136" customFormat="1" ht="18" x14ac:dyDescent="0.2">
      <c r="A65" s="193"/>
      <c r="B65" s="195"/>
      <c r="C65" s="221"/>
      <c r="D65" s="223"/>
      <c r="E65" s="225"/>
      <c r="F65" s="215"/>
      <c r="G65" s="219"/>
      <c r="H65" s="227"/>
      <c r="I65" s="215"/>
      <c r="J65" s="217"/>
      <c r="K65" s="215"/>
      <c r="L65" s="219"/>
      <c r="M65" s="197"/>
      <c r="N65" s="135"/>
      <c r="O65" s="127"/>
      <c r="P65" s="127"/>
      <c r="Q65" s="127"/>
      <c r="R65" s="127"/>
      <c r="S65" s="127"/>
      <c r="T65" s="127"/>
      <c r="U65" s="127"/>
      <c r="V65" s="127"/>
      <c r="W65" s="127"/>
      <c r="X65" s="128"/>
      <c r="Y65" s="129"/>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row>
    <row r="66" spans="1:62" s="139" customFormat="1" ht="18" x14ac:dyDescent="0.2">
      <c r="A66" s="192">
        <f>A64+0.1</f>
        <v>5.5999999999999979</v>
      </c>
      <c r="B66" s="194" t="s">
        <v>146</v>
      </c>
      <c r="C66" s="220">
        <v>46266</v>
      </c>
      <c r="D66" s="222">
        <f>IFERROR(VLOOKUP(C66,'Period Lookup'!$B$2:$C$49,2,FALSE),"-")</f>
        <v>33</v>
      </c>
      <c r="E66" s="224">
        <v>46357</v>
      </c>
      <c r="F66" s="214">
        <f>IFERROR(VLOOKUP(E66,'Period Lookup'!$B$2:$C$49,2,FALSE),"-")</f>
        <v>36</v>
      </c>
      <c r="G66" s="218">
        <f>IFERROR(VLOOKUP(E66,'Period Lookup'!$B:$C,2,FALSE)-VLOOKUP('GanttChart - V3'!C66,'Period Lookup'!$B:$C,2,FALSE)+1,"-")</f>
        <v>4</v>
      </c>
      <c r="H66" s="226"/>
      <c r="I66" s="214" t="str">
        <f>IFERROR(VLOOKUP(H66,'Period Lookup'!$B$2:$C$49,2,FALSE),"-")</f>
        <v>-</v>
      </c>
      <c r="J66" s="216"/>
      <c r="K66" s="214" t="str">
        <f>IFERROR(VLOOKUP(J66,'Period Lookup'!$B$2:$C$49,2,FALSE),"-")</f>
        <v>-</v>
      </c>
      <c r="L66" s="218" t="str">
        <f>IFERROR(VLOOKUP(J66,'Period Lookup'!$B:$C,2,FALSE)-VLOOKUP('GanttChart - V3'!H66,'Period Lookup'!$B:$C,2,FALSE)+1,"-")</f>
        <v>-</v>
      </c>
      <c r="M66" s="196" t="str">
        <f t="shared" ca="1" si="6"/>
        <v>-</v>
      </c>
      <c r="N66" s="138"/>
      <c r="O66" s="123"/>
      <c r="P66" s="123"/>
      <c r="Q66" s="123"/>
      <c r="R66" s="123"/>
      <c r="S66" s="123"/>
      <c r="T66" s="123"/>
      <c r="U66" s="123"/>
      <c r="V66" s="123"/>
      <c r="W66" s="123"/>
      <c r="X66" s="124"/>
      <c r="Y66" s="125"/>
      <c r="Z66" s="126"/>
      <c r="AA66" s="126"/>
      <c r="AB66" s="126"/>
      <c r="AC66" s="126"/>
      <c r="AD66" s="126"/>
      <c r="AE66" s="126"/>
      <c r="AF66" s="126"/>
      <c r="AG66" s="126"/>
      <c r="AH66" s="126"/>
      <c r="AI66" s="126"/>
      <c r="AJ66" s="126"/>
      <c r="AK66" s="126"/>
      <c r="AL66" s="126"/>
      <c r="AM66" s="126"/>
      <c r="AN66" s="126"/>
      <c r="AO66" s="126"/>
      <c r="AP66" s="126"/>
      <c r="AQ66" s="126"/>
      <c r="AR66" s="126"/>
      <c r="AS66" s="126"/>
      <c r="AT66" s="126"/>
      <c r="AU66" s="126"/>
      <c r="AV66" s="126"/>
      <c r="AW66" s="126"/>
      <c r="AX66" s="126"/>
      <c r="AY66" s="126"/>
      <c r="AZ66" s="126"/>
      <c r="BA66" s="126"/>
      <c r="BB66" s="126"/>
      <c r="BC66" s="126"/>
      <c r="BD66" s="126"/>
      <c r="BE66" s="126"/>
      <c r="BF66" s="126"/>
      <c r="BG66" s="126"/>
      <c r="BH66" s="126"/>
      <c r="BI66" s="126"/>
      <c r="BJ66" s="126"/>
    </row>
    <row r="67" spans="1:62" s="136" customFormat="1" ht="18" x14ac:dyDescent="0.2">
      <c r="A67" s="193"/>
      <c r="B67" s="195"/>
      <c r="C67" s="221"/>
      <c r="D67" s="223"/>
      <c r="E67" s="225"/>
      <c r="F67" s="215"/>
      <c r="G67" s="219"/>
      <c r="H67" s="227"/>
      <c r="I67" s="215"/>
      <c r="J67" s="217"/>
      <c r="K67" s="215"/>
      <c r="L67" s="219"/>
      <c r="M67" s="197"/>
      <c r="N67" s="135"/>
      <c r="O67" s="127"/>
      <c r="P67" s="127"/>
      <c r="Q67" s="127"/>
      <c r="R67" s="127"/>
      <c r="S67" s="127"/>
      <c r="T67" s="127"/>
      <c r="U67" s="127"/>
      <c r="V67" s="127"/>
      <c r="W67" s="127"/>
      <c r="X67" s="128"/>
      <c r="Y67" s="129"/>
      <c r="Z67" s="130"/>
      <c r="AA67" s="130"/>
      <c r="AB67" s="130"/>
      <c r="AC67" s="130"/>
      <c r="AD67" s="130"/>
      <c r="AE67" s="130"/>
      <c r="AF67" s="130"/>
      <c r="AG67" s="130"/>
      <c r="AH67" s="130"/>
      <c r="AI67" s="130"/>
      <c r="AJ67" s="130"/>
      <c r="AK67" s="130"/>
      <c r="AL67" s="130"/>
      <c r="AM67" s="130"/>
      <c r="AN67" s="130"/>
      <c r="AO67" s="130"/>
      <c r="AP67" s="130"/>
      <c r="AQ67" s="130"/>
      <c r="AR67" s="130"/>
      <c r="AS67" s="130"/>
      <c r="AT67" s="130"/>
      <c r="AU67" s="130"/>
      <c r="AV67" s="130"/>
      <c r="AW67" s="130"/>
      <c r="AX67" s="130"/>
      <c r="AY67" s="130"/>
      <c r="AZ67" s="130"/>
      <c r="BA67" s="130"/>
      <c r="BB67" s="130"/>
      <c r="BC67" s="130"/>
      <c r="BD67" s="130"/>
      <c r="BE67" s="130"/>
      <c r="BF67" s="130"/>
      <c r="BG67" s="130"/>
      <c r="BH67" s="130"/>
      <c r="BI67" s="130"/>
      <c r="BJ67" s="130"/>
    </row>
    <row r="68" spans="1:62" s="139" customFormat="1" ht="18" x14ac:dyDescent="0.2">
      <c r="A68" s="192">
        <f>A66+0.1</f>
        <v>5.6999999999999975</v>
      </c>
      <c r="B68" s="194" t="s">
        <v>147</v>
      </c>
      <c r="C68" s="220">
        <v>46327</v>
      </c>
      <c r="D68" s="222">
        <f>IFERROR(VLOOKUP(C68,'Period Lookup'!$B$2:$C$49,2,FALSE),"-")</f>
        <v>35</v>
      </c>
      <c r="E68" s="224">
        <v>46447</v>
      </c>
      <c r="F68" s="214">
        <f>IFERROR(VLOOKUP(E68,'Period Lookup'!$B$2:$C$49,2,FALSE),"-")</f>
        <v>39</v>
      </c>
      <c r="G68" s="218">
        <f>IFERROR(VLOOKUP(E68,'Period Lookup'!$B:$C,2,FALSE)-VLOOKUP('GanttChart - V3'!C68,'Period Lookup'!$B:$C,2,FALSE)+1,"-")</f>
        <v>5</v>
      </c>
      <c r="H68" s="226"/>
      <c r="I68" s="214" t="str">
        <f>IFERROR(VLOOKUP(H68,'Period Lookup'!$B$2:$C$49,2,FALSE),"-")</f>
        <v>-</v>
      </c>
      <c r="J68" s="216"/>
      <c r="K68" s="214" t="str">
        <f>IFERROR(VLOOKUP(J68,'Period Lookup'!$B$2:$C$49,2,FALSE),"-")</f>
        <v>-</v>
      </c>
      <c r="L68" s="218" t="str">
        <f>IFERROR(VLOOKUP(J68,'Period Lookup'!$B:$C,2,FALSE)-VLOOKUP('GanttChart - V3'!H68,'Period Lookup'!$B:$C,2,FALSE)+1,"-")</f>
        <v>-</v>
      </c>
      <c r="M68" s="196" t="str">
        <f t="shared" ca="1" si="6"/>
        <v>-</v>
      </c>
      <c r="N68" s="138"/>
      <c r="O68" s="123"/>
      <c r="P68" s="123"/>
      <c r="Q68" s="123"/>
      <c r="R68" s="123"/>
      <c r="S68" s="123"/>
      <c r="T68" s="123"/>
      <c r="U68" s="123"/>
      <c r="V68" s="123"/>
      <c r="W68" s="123"/>
      <c r="X68" s="124"/>
      <c r="Y68" s="125"/>
      <c r="Z68" s="126"/>
      <c r="AA68" s="126"/>
      <c r="AB68" s="126"/>
      <c r="AC68" s="126"/>
      <c r="AD68" s="126"/>
      <c r="AE68" s="126"/>
      <c r="AF68" s="126"/>
      <c r="AG68" s="126"/>
      <c r="AH68" s="126"/>
      <c r="AI68" s="126"/>
      <c r="AJ68" s="126"/>
      <c r="AK68" s="126"/>
      <c r="AL68" s="126"/>
      <c r="AM68" s="126"/>
      <c r="AN68" s="126"/>
      <c r="AO68" s="126"/>
      <c r="AP68" s="126"/>
      <c r="AQ68" s="126"/>
      <c r="AR68" s="126"/>
      <c r="AS68" s="126"/>
      <c r="AT68" s="126"/>
      <c r="AU68" s="126"/>
      <c r="AV68" s="126"/>
      <c r="AW68" s="126"/>
      <c r="AX68" s="126"/>
      <c r="AY68" s="126"/>
      <c r="AZ68" s="126"/>
      <c r="BA68" s="126"/>
      <c r="BB68" s="126"/>
      <c r="BC68" s="126"/>
      <c r="BD68" s="126"/>
      <c r="BE68" s="126"/>
      <c r="BF68" s="126"/>
      <c r="BG68" s="126"/>
      <c r="BH68" s="126"/>
      <c r="BI68" s="126"/>
      <c r="BJ68" s="126"/>
    </row>
    <row r="69" spans="1:62" s="136" customFormat="1" ht="18" x14ac:dyDescent="0.2">
      <c r="A69" s="193"/>
      <c r="B69" s="195"/>
      <c r="C69" s="221"/>
      <c r="D69" s="223"/>
      <c r="E69" s="225"/>
      <c r="F69" s="215"/>
      <c r="G69" s="219"/>
      <c r="H69" s="227"/>
      <c r="I69" s="215"/>
      <c r="J69" s="217"/>
      <c r="K69" s="215"/>
      <c r="L69" s="219"/>
      <c r="M69" s="197"/>
      <c r="N69" s="135"/>
      <c r="O69" s="127"/>
      <c r="P69" s="127"/>
      <c r="Q69" s="127"/>
      <c r="R69" s="127"/>
      <c r="S69" s="127"/>
      <c r="T69" s="127"/>
      <c r="U69" s="127"/>
      <c r="V69" s="127"/>
      <c r="W69" s="127"/>
      <c r="X69" s="128"/>
      <c r="Y69" s="129"/>
      <c r="Z69" s="130"/>
      <c r="AA69" s="130"/>
      <c r="AB69" s="130"/>
      <c r="AC69" s="130"/>
      <c r="AD69" s="130"/>
      <c r="AE69" s="130"/>
      <c r="AF69" s="130"/>
      <c r="AG69" s="130"/>
      <c r="AH69" s="130"/>
      <c r="AI69" s="130"/>
      <c r="AJ69" s="130"/>
      <c r="AK69" s="130"/>
      <c r="AL69" s="130"/>
      <c r="AM69" s="130"/>
      <c r="AN69" s="130"/>
      <c r="AO69" s="130"/>
      <c r="AP69" s="130"/>
      <c r="AQ69" s="130"/>
      <c r="AR69" s="130"/>
      <c r="AS69" s="130"/>
      <c r="AT69" s="130"/>
      <c r="AU69" s="130"/>
      <c r="AV69" s="130"/>
      <c r="AW69" s="130"/>
      <c r="AX69" s="130"/>
      <c r="AY69" s="130"/>
      <c r="AZ69" s="130"/>
      <c r="BA69" s="130"/>
      <c r="BB69" s="130"/>
      <c r="BC69" s="130"/>
      <c r="BD69" s="130"/>
      <c r="BE69" s="130"/>
      <c r="BF69" s="130"/>
      <c r="BG69" s="130"/>
      <c r="BH69" s="130"/>
      <c r="BI69" s="130"/>
      <c r="BJ69" s="130"/>
    </row>
    <row r="70" spans="1:62" s="139" customFormat="1" ht="18" x14ac:dyDescent="0.2">
      <c r="A70" s="192">
        <f>A68+0.1</f>
        <v>5.7999999999999972</v>
      </c>
      <c r="B70" s="194" t="s">
        <v>148</v>
      </c>
      <c r="C70" s="220">
        <v>46204</v>
      </c>
      <c r="D70" s="222">
        <f>IFERROR(VLOOKUP(C70,'Period Lookup'!$B$2:$C$49,2,FALSE),"-")</f>
        <v>31</v>
      </c>
      <c r="E70" s="224">
        <v>46296</v>
      </c>
      <c r="F70" s="214">
        <f>IFERROR(VLOOKUP(E70,'Period Lookup'!$B$2:$C$49,2,FALSE),"-")</f>
        <v>34</v>
      </c>
      <c r="G70" s="218">
        <f>IFERROR(VLOOKUP(E70,'Period Lookup'!$B:$C,2,FALSE)-VLOOKUP('GanttChart - V3'!C70,'Period Lookup'!$B:$C,2,FALSE)+1,"-")</f>
        <v>4</v>
      </c>
      <c r="H70" s="226"/>
      <c r="I70" s="214" t="str">
        <f>IFERROR(VLOOKUP(H70,'Period Lookup'!$B$2:$C$49,2,FALSE),"-")</f>
        <v>-</v>
      </c>
      <c r="J70" s="216"/>
      <c r="K70" s="214" t="str">
        <f>IFERROR(VLOOKUP(J70,'Period Lookup'!$B$2:$C$49,2,FALSE),"-")</f>
        <v>-</v>
      </c>
      <c r="L70" s="218" t="str">
        <f>IFERROR(VLOOKUP(J70,'Period Lookup'!$B:$C,2,FALSE)-VLOOKUP('GanttChart - V3'!H70,'Period Lookup'!$B:$C,2,FALSE)+1,"-")</f>
        <v>-</v>
      </c>
      <c r="M70" s="196" t="str">
        <f t="shared" ca="1" si="6"/>
        <v>-</v>
      </c>
      <c r="N70" s="138"/>
      <c r="O70" s="123"/>
      <c r="P70" s="123"/>
      <c r="Q70" s="123"/>
      <c r="R70" s="123"/>
      <c r="S70" s="123"/>
      <c r="T70" s="123"/>
      <c r="U70" s="123"/>
      <c r="V70" s="123"/>
      <c r="W70" s="123"/>
      <c r="X70" s="124"/>
      <c r="Y70" s="125"/>
      <c r="Z70" s="126"/>
      <c r="AA70" s="126"/>
      <c r="AB70" s="126"/>
      <c r="AC70" s="126"/>
      <c r="AD70" s="126"/>
      <c r="AE70" s="126"/>
      <c r="AF70" s="126"/>
      <c r="AG70" s="126"/>
      <c r="AH70" s="126"/>
      <c r="AI70" s="126"/>
      <c r="AJ70" s="126"/>
      <c r="AK70" s="126"/>
      <c r="AL70" s="126"/>
      <c r="AM70" s="126"/>
      <c r="AN70" s="126"/>
      <c r="AO70" s="126"/>
      <c r="AP70" s="126"/>
      <c r="AQ70" s="126"/>
      <c r="AR70" s="126"/>
      <c r="AS70" s="126"/>
      <c r="AT70" s="126"/>
      <c r="AU70" s="126"/>
      <c r="AV70" s="126"/>
      <c r="AW70" s="126"/>
      <c r="AX70" s="126"/>
      <c r="AY70" s="126"/>
      <c r="AZ70" s="126"/>
      <c r="BA70" s="126"/>
      <c r="BB70" s="126"/>
      <c r="BC70" s="126"/>
      <c r="BD70" s="126"/>
      <c r="BE70" s="126"/>
      <c r="BF70" s="126"/>
      <c r="BG70" s="126"/>
      <c r="BH70" s="126"/>
      <c r="BI70" s="126"/>
      <c r="BJ70" s="126"/>
    </row>
    <row r="71" spans="1:62" s="136" customFormat="1" ht="18" x14ac:dyDescent="0.2">
      <c r="A71" s="193"/>
      <c r="B71" s="195"/>
      <c r="C71" s="221"/>
      <c r="D71" s="223"/>
      <c r="E71" s="225"/>
      <c r="F71" s="215"/>
      <c r="G71" s="219"/>
      <c r="H71" s="227"/>
      <c r="I71" s="215"/>
      <c r="J71" s="217"/>
      <c r="K71" s="215"/>
      <c r="L71" s="219"/>
      <c r="M71" s="197"/>
      <c r="N71" s="135"/>
      <c r="O71" s="127"/>
      <c r="P71" s="127"/>
      <c r="Q71" s="127"/>
      <c r="R71" s="127"/>
      <c r="S71" s="127"/>
      <c r="T71" s="127"/>
      <c r="U71" s="127"/>
      <c r="V71" s="127"/>
      <c r="W71" s="127"/>
      <c r="X71" s="128"/>
      <c r="Y71" s="129"/>
      <c r="Z71" s="130"/>
      <c r="AA71" s="130"/>
      <c r="AB71" s="130"/>
      <c r="AC71" s="130"/>
      <c r="AD71" s="130"/>
      <c r="AE71" s="130"/>
      <c r="AF71" s="130"/>
      <c r="AG71" s="130"/>
      <c r="AH71" s="130"/>
      <c r="AI71" s="130"/>
      <c r="AJ71" s="130"/>
      <c r="AK71" s="130"/>
      <c r="AL71" s="130"/>
      <c r="AM71" s="130"/>
      <c r="AN71" s="130"/>
      <c r="AO71" s="130"/>
      <c r="AP71" s="130"/>
      <c r="AQ71" s="130"/>
      <c r="AR71" s="130"/>
      <c r="AS71" s="130"/>
      <c r="AT71" s="130"/>
      <c r="AU71" s="130"/>
      <c r="AV71" s="130"/>
      <c r="AW71" s="130"/>
      <c r="AX71" s="130"/>
      <c r="AY71" s="130"/>
      <c r="AZ71" s="130"/>
      <c r="BA71" s="130"/>
      <c r="BB71" s="130"/>
      <c r="BC71" s="130"/>
      <c r="BD71" s="130"/>
      <c r="BE71" s="130"/>
      <c r="BF71" s="130"/>
      <c r="BG71" s="130"/>
      <c r="BH71" s="130"/>
      <c r="BI71" s="130"/>
      <c r="BJ71" s="130"/>
    </row>
    <row r="72" spans="1:62" s="139" customFormat="1" ht="18" x14ac:dyDescent="0.2">
      <c r="A72" s="192">
        <f t="shared" ref="A72" si="7">A70+0.1</f>
        <v>5.8999999999999968</v>
      </c>
      <c r="B72" s="194" t="s">
        <v>149</v>
      </c>
      <c r="C72" s="220">
        <v>46204</v>
      </c>
      <c r="D72" s="222">
        <f>IFERROR(VLOOKUP(C72,'Period Lookup'!$B$2:$C$49,2,FALSE),"-")</f>
        <v>31</v>
      </c>
      <c r="E72" s="224">
        <v>46357</v>
      </c>
      <c r="F72" s="214">
        <f>IFERROR(VLOOKUP(E72,'Period Lookup'!$B$2:$C$49,2,FALSE),"-")</f>
        <v>36</v>
      </c>
      <c r="G72" s="218">
        <f>IFERROR(VLOOKUP(E72,'Period Lookup'!$B:$C,2,FALSE)-VLOOKUP('GanttChart - V3'!C72,'Period Lookup'!$B:$C,2,FALSE)+1,"-")</f>
        <v>6</v>
      </c>
      <c r="H72" s="226"/>
      <c r="I72" s="214" t="str">
        <f>IFERROR(VLOOKUP(H72,'Period Lookup'!$B$2:$C$49,2,FALSE),"-")</f>
        <v>-</v>
      </c>
      <c r="J72" s="216"/>
      <c r="K72" s="214" t="str">
        <f>IFERROR(VLOOKUP(J72,'Period Lookup'!$B$2:$C$49,2,FALSE),"-")</f>
        <v>-</v>
      </c>
      <c r="L72" s="218" t="str">
        <f>IFERROR(VLOOKUP(J72,'Period Lookup'!$B:$C,2,FALSE)-VLOOKUP('GanttChart - V3'!H72,'Period Lookup'!$B:$C,2,FALSE)+1,"-")</f>
        <v>-</v>
      </c>
      <c r="M72" s="196" t="str">
        <f t="shared" ca="1" si="6"/>
        <v>-</v>
      </c>
      <c r="N72" s="138"/>
      <c r="O72" s="123"/>
      <c r="P72" s="123"/>
      <c r="Q72" s="123"/>
      <c r="R72" s="123"/>
      <c r="S72" s="123"/>
      <c r="T72" s="123"/>
      <c r="U72" s="123"/>
      <c r="V72" s="123"/>
      <c r="W72" s="123"/>
      <c r="X72" s="124"/>
      <c r="Y72" s="125"/>
      <c r="Z72" s="126"/>
      <c r="AA72" s="126"/>
      <c r="AB72" s="126"/>
      <c r="AC72" s="126"/>
      <c r="AD72" s="126"/>
      <c r="AE72" s="126"/>
      <c r="AF72" s="126"/>
      <c r="AG72" s="126"/>
      <c r="AH72" s="126"/>
      <c r="AI72" s="126"/>
      <c r="AJ72" s="126"/>
      <c r="AK72" s="126"/>
      <c r="AL72" s="126"/>
      <c r="AM72" s="126"/>
      <c r="AN72" s="126"/>
      <c r="AO72" s="126"/>
      <c r="AP72" s="126"/>
      <c r="AQ72" s="126"/>
      <c r="AR72" s="126"/>
      <c r="AS72" s="126"/>
      <c r="AT72" s="126"/>
      <c r="AU72" s="126"/>
      <c r="AV72" s="126"/>
      <c r="AW72" s="126"/>
      <c r="AX72" s="126"/>
      <c r="AY72" s="126"/>
      <c r="AZ72" s="126"/>
      <c r="BA72" s="126"/>
      <c r="BB72" s="126"/>
      <c r="BC72" s="126"/>
      <c r="BD72" s="126"/>
      <c r="BE72" s="126"/>
      <c r="BF72" s="126"/>
      <c r="BG72" s="126"/>
      <c r="BH72" s="126"/>
      <c r="BI72" s="126"/>
      <c r="BJ72" s="126"/>
    </row>
    <row r="73" spans="1:62" s="136" customFormat="1" ht="18" x14ac:dyDescent="0.2">
      <c r="A73" s="193"/>
      <c r="B73" s="195"/>
      <c r="C73" s="221"/>
      <c r="D73" s="223"/>
      <c r="E73" s="225"/>
      <c r="F73" s="215"/>
      <c r="G73" s="219"/>
      <c r="H73" s="227"/>
      <c r="I73" s="215"/>
      <c r="J73" s="217"/>
      <c r="K73" s="215"/>
      <c r="L73" s="219"/>
      <c r="M73" s="197"/>
      <c r="N73" s="135"/>
      <c r="O73" s="127"/>
      <c r="P73" s="127"/>
      <c r="Q73" s="127"/>
      <c r="R73" s="127"/>
      <c r="S73" s="127"/>
      <c r="T73" s="127"/>
      <c r="U73" s="127"/>
      <c r="V73" s="127"/>
      <c r="W73" s="127"/>
      <c r="X73" s="128"/>
      <c r="Y73" s="129"/>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130"/>
      <c r="BA73" s="130"/>
      <c r="BB73" s="130"/>
      <c r="BC73" s="130"/>
      <c r="BD73" s="130"/>
      <c r="BE73" s="130"/>
      <c r="BF73" s="130"/>
      <c r="BG73" s="130"/>
      <c r="BH73" s="130"/>
      <c r="BI73" s="130"/>
      <c r="BJ73" s="130"/>
    </row>
    <row r="74" spans="1:62" s="22" customFormat="1" ht="63.75" x14ac:dyDescent="0.2">
      <c r="A74" s="25">
        <v>6</v>
      </c>
      <c r="B74" s="77" t="s">
        <v>154</v>
      </c>
      <c r="C74" s="68"/>
      <c r="D74" s="26"/>
      <c r="E74" s="30"/>
      <c r="F74" s="30"/>
      <c r="G74" s="69"/>
      <c r="H74" s="68"/>
      <c r="I74" s="26"/>
      <c r="J74" s="30"/>
      <c r="K74" s="26"/>
      <c r="L74" s="69"/>
      <c r="M74" s="87"/>
      <c r="N74" s="27"/>
      <c r="O74" s="100"/>
      <c r="P74" s="100"/>
      <c r="Q74" s="100"/>
      <c r="R74" s="100"/>
      <c r="S74" s="100"/>
      <c r="T74" s="100"/>
      <c r="U74" s="100"/>
      <c r="V74" s="100"/>
      <c r="W74" s="100"/>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c r="AZ74" s="106"/>
      <c r="BA74" s="106"/>
      <c r="BB74" s="106"/>
      <c r="BC74" s="106"/>
      <c r="BD74" s="106"/>
      <c r="BE74" s="106"/>
      <c r="BF74" s="106"/>
      <c r="BG74" s="106"/>
      <c r="BH74" s="106"/>
      <c r="BI74" s="106"/>
      <c r="BJ74" s="106"/>
    </row>
    <row r="75" spans="1:62" s="139" customFormat="1" ht="18" x14ac:dyDescent="0.2">
      <c r="A75" s="192">
        <f>A74+0.1</f>
        <v>6.1</v>
      </c>
      <c r="B75" s="194" t="s">
        <v>151</v>
      </c>
      <c r="C75" s="220">
        <v>46266</v>
      </c>
      <c r="D75" s="222">
        <f>IFERROR(VLOOKUP(C75,'Period Lookup'!$B$2:$C$49,2,FALSE),"-")</f>
        <v>33</v>
      </c>
      <c r="E75" s="224">
        <v>46296</v>
      </c>
      <c r="F75" s="214">
        <f>IFERROR(VLOOKUP(E75,'Period Lookup'!$B$2:$C$49,2,FALSE),"-")</f>
        <v>34</v>
      </c>
      <c r="G75" s="218">
        <f>IFERROR(VLOOKUP(E75,'Period Lookup'!$B:$C,2,FALSE)-VLOOKUP('GanttChart - V3'!C75,'Period Lookup'!$B:$C,2,FALSE)+1,"-")</f>
        <v>2</v>
      </c>
      <c r="H75" s="226"/>
      <c r="I75" s="214" t="str">
        <f>IFERROR(VLOOKUP(H75,'Period Lookup'!$B$2:$C$49,2,FALSE),"-")</f>
        <v>-</v>
      </c>
      <c r="J75" s="216"/>
      <c r="K75" s="214" t="str">
        <f>IFERROR(VLOOKUP(J75,'Period Lookup'!$B$2:$C$49,2,FALSE),"-")</f>
        <v>-</v>
      </c>
      <c r="L75" s="218" t="str">
        <f>IFERROR(VLOOKUP(J75,'Period Lookup'!$B:$C,2,FALSE)-VLOOKUP('GanttChart - V3'!H75,'Period Lookup'!$B:$C,2,FALSE)+1,"-")</f>
        <v>-</v>
      </c>
      <c r="M75" s="196" t="str">
        <f t="shared" ref="M75:M79" ca="1" si="8">IFERROR(IF(K75&lt;$C$5,100%,($C$5-I75)/(K75-I75)),"-")</f>
        <v>-</v>
      </c>
      <c r="N75" s="138"/>
      <c r="O75" s="123"/>
      <c r="P75" s="123"/>
      <c r="Q75" s="123"/>
      <c r="R75" s="123"/>
      <c r="S75" s="123"/>
      <c r="T75" s="123"/>
      <c r="U75" s="123"/>
      <c r="V75" s="123"/>
      <c r="W75" s="123"/>
      <c r="X75" s="124"/>
      <c r="Y75" s="125"/>
      <c r="Z75" s="126"/>
      <c r="AA75" s="126"/>
      <c r="AB75" s="126"/>
      <c r="AC75" s="126"/>
      <c r="AD75" s="126"/>
      <c r="AE75" s="126"/>
      <c r="AF75" s="126"/>
      <c r="AG75" s="126"/>
      <c r="AH75" s="126"/>
      <c r="AI75" s="126"/>
      <c r="AJ75" s="126"/>
      <c r="AK75" s="126"/>
      <c r="AL75" s="126"/>
      <c r="AM75" s="126"/>
      <c r="AN75" s="126"/>
      <c r="AO75" s="126"/>
      <c r="AP75" s="126"/>
      <c r="AQ75" s="126"/>
      <c r="AR75" s="126"/>
      <c r="AS75" s="126"/>
      <c r="AT75" s="126"/>
      <c r="AU75" s="126"/>
      <c r="AV75" s="126"/>
      <c r="AW75" s="126"/>
      <c r="AX75" s="126"/>
      <c r="AY75" s="126"/>
      <c r="AZ75" s="126"/>
      <c r="BA75" s="126"/>
      <c r="BB75" s="126"/>
      <c r="BC75" s="126"/>
      <c r="BD75" s="126"/>
      <c r="BE75" s="126"/>
      <c r="BF75" s="126"/>
      <c r="BG75" s="126"/>
      <c r="BH75" s="126"/>
      <c r="BI75" s="126"/>
      <c r="BJ75" s="126"/>
    </row>
    <row r="76" spans="1:62" s="136" customFormat="1" ht="18" x14ac:dyDescent="0.2">
      <c r="A76" s="193"/>
      <c r="B76" s="195"/>
      <c r="C76" s="221"/>
      <c r="D76" s="223"/>
      <c r="E76" s="225"/>
      <c r="F76" s="215"/>
      <c r="G76" s="219"/>
      <c r="H76" s="227"/>
      <c r="I76" s="215"/>
      <c r="J76" s="217"/>
      <c r="K76" s="215"/>
      <c r="L76" s="219"/>
      <c r="M76" s="197"/>
      <c r="N76" s="135"/>
      <c r="O76" s="127"/>
      <c r="P76" s="127"/>
      <c r="Q76" s="127"/>
      <c r="R76" s="127"/>
      <c r="S76" s="127"/>
      <c r="T76" s="127"/>
      <c r="U76" s="127"/>
      <c r="V76" s="127"/>
      <c r="W76" s="127"/>
      <c r="X76" s="128"/>
      <c r="Y76" s="129"/>
      <c r="Z76" s="130"/>
      <c r="AA76" s="130"/>
      <c r="AB76" s="130"/>
      <c r="AC76" s="130"/>
      <c r="AD76" s="130"/>
      <c r="AE76" s="130"/>
      <c r="AF76" s="130"/>
      <c r="AG76" s="130"/>
      <c r="AH76" s="130"/>
      <c r="AI76" s="130"/>
      <c r="AJ76" s="130"/>
      <c r="AK76" s="130"/>
      <c r="AL76" s="130"/>
      <c r="AM76" s="130"/>
      <c r="AN76" s="130"/>
      <c r="AO76" s="130"/>
      <c r="AP76" s="130"/>
      <c r="AQ76" s="130"/>
      <c r="AR76" s="130"/>
      <c r="AS76" s="130"/>
      <c r="AT76" s="130"/>
      <c r="AU76" s="130"/>
      <c r="AV76" s="130"/>
      <c r="AW76" s="130"/>
      <c r="AX76" s="130"/>
      <c r="AY76" s="130"/>
      <c r="AZ76" s="130"/>
      <c r="BA76" s="130"/>
      <c r="BB76" s="130"/>
      <c r="BC76" s="130"/>
      <c r="BD76" s="130"/>
      <c r="BE76" s="130"/>
      <c r="BF76" s="130"/>
      <c r="BG76" s="130"/>
      <c r="BH76" s="130"/>
      <c r="BI76" s="130"/>
      <c r="BJ76" s="130"/>
    </row>
    <row r="77" spans="1:62" s="139" customFormat="1" ht="18" x14ac:dyDescent="0.2">
      <c r="A77" s="192">
        <f>A75+0.1</f>
        <v>6.1999999999999993</v>
      </c>
      <c r="B77" s="194" t="s">
        <v>152</v>
      </c>
      <c r="C77" s="220">
        <v>46478</v>
      </c>
      <c r="D77" s="222">
        <f>IFERROR(VLOOKUP(C77,'Period Lookup'!$B$2:$C$49,2,FALSE),"-")</f>
        <v>40</v>
      </c>
      <c r="E77" s="224">
        <v>46478</v>
      </c>
      <c r="F77" s="214">
        <f>IFERROR(VLOOKUP(E77,'Period Lookup'!$B$2:$C$49,2,FALSE),"-")</f>
        <v>40</v>
      </c>
      <c r="G77" s="218">
        <f>IFERROR(VLOOKUP(E77,'Period Lookup'!$B:$C,2,FALSE)-VLOOKUP('GanttChart - V3'!C77,'Period Lookup'!$B:$C,2,FALSE)+1,"-")</f>
        <v>1</v>
      </c>
      <c r="H77" s="226"/>
      <c r="I77" s="214" t="str">
        <f>IFERROR(VLOOKUP(H77,'Period Lookup'!$B$2:$C$49,2,FALSE),"-")</f>
        <v>-</v>
      </c>
      <c r="J77" s="216"/>
      <c r="K77" s="214" t="str">
        <f>IFERROR(VLOOKUP(J77,'Period Lookup'!$B$2:$C$49,2,FALSE),"-")</f>
        <v>-</v>
      </c>
      <c r="L77" s="218" t="str">
        <f>IFERROR(VLOOKUP(J77,'Period Lookup'!$B:$C,2,FALSE)-VLOOKUP('GanttChart - V3'!H77,'Period Lookup'!$B:$C,2,FALSE)+1,"-")</f>
        <v>-</v>
      </c>
      <c r="M77" s="196" t="str">
        <f t="shared" ca="1" si="8"/>
        <v>-</v>
      </c>
      <c r="N77" s="138"/>
      <c r="O77" s="123"/>
      <c r="P77" s="123"/>
      <c r="Q77" s="123"/>
      <c r="R77" s="123"/>
      <c r="S77" s="123"/>
      <c r="T77" s="123"/>
      <c r="U77" s="123"/>
      <c r="V77" s="123"/>
      <c r="W77" s="123"/>
      <c r="X77" s="124"/>
      <c r="Y77" s="125"/>
      <c r="Z77" s="126"/>
      <c r="AA77" s="126"/>
      <c r="AB77" s="126"/>
      <c r="AC77" s="126"/>
      <c r="AD77" s="126"/>
      <c r="AE77" s="126"/>
      <c r="AF77" s="126"/>
      <c r="AG77" s="126"/>
      <c r="AH77" s="126"/>
      <c r="AI77" s="126"/>
      <c r="AJ77" s="126"/>
      <c r="AK77" s="126"/>
      <c r="AL77" s="126"/>
      <c r="AM77" s="126"/>
      <c r="AN77" s="126"/>
      <c r="AO77" s="126"/>
      <c r="AP77" s="126"/>
      <c r="AQ77" s="126"/>
      <c r="AR77" s="126"/>
      <c r="AS77" s="126"/>
      <c r="AT77" s="126"/>
      <c r="AU77" s="126"/>
      <c r="AV77" s="126"/>
      <c r="AW77" s="126"/>
      <c r="AX77" s="126"/>
      <c r="AY77" s="126"/>
      <c r="AZ77" s="126"/>
      <c r="BA77" s="126"/>
      <c r="BB77" s="126"/>
      <c r="BC77" s="126"/>
      <c r="BD77" s="126"/>
      <c r="BE77" s="126"/>
      <c r="BF77" s="126"/>
      <c r="BG77" s="126"/>
      <c r="BH77" s="126"/>
      <c r="BI77" s="126"/>
      <c r="BJ77" s="126"/>
    </row>
    <row r="78" spans="1:62" s="136" customFormat="1" ht="18" x14ac:dyDescent="0.2">
      <c r="A78" s="193"/>
      <c r="B78" s="195"/>
      <c r="C78" s="221"/>
      <c r="D78" s="223"/>
      <c r="E78" s="225"/>
      <c r="F78" s="215"/>
      <c r="G78" s="219"/>
      <c r="H78" s="227"/>
      <c r="I78" s="215"/>
      <c r="J78" s="217"/>
      <c r="K78" s="215"/>
      <c r="L78" s="219"/>
      <c r="M78" s="197"/>
      <c r="N78" s="135"/>
      <c r="O78" s="127"/>
      <c r="P78" s="127"/>
      <c r="Q78" s="127"/>
      <c r="R78" s="127"/>
      <c r="S78" s="127"/>
      <c r="T78" s="127"/>
      <c r="U78" s="127"/>
      <c r="V78" s="127"/>
      <c r="W78" s="127"/>
      <c r="X78" s="128"/>
      <c r="Y78" s="129"/>
      <c r="Z78" s="130"/>
      <c r="AA78" s="130"/>
      <c r="AB78" s="130"/>
      <c r="AC78" s="130"/>
      <c r="AD78" s="130"/>
      <c r="AE78" s="130"/>
      <c r="AF78" s="130"/>
      <c r="AG78" s="130"/>
      <c r="AH78" s="130"/>
      <c r="AI78" s="130"/>
      <c r="AJ78" s="130"/>
      <c r="AK78" s="130"/>
      <c r="AL78" s="130"/>
      <c r="AM78" s="130"/>
      <c r="AN78" s="130"/>
      <c r="AO78" s="130"/>
      <c r="AP78" s="130"/>
      <c r="AQ78" s="130"/>
      <c r="AR78" s="130"/>
      <c r="AS78" s="130"/>
      <c r="AT78" s="130"/>
      <c r="AU78" s="130"/>
      <c r="AV78" s="130"/>
      <c r="AW78" s="130"/>
      <c r="AX78" s="130"/>
      <c r="AY78" s="130"/>
      <c r="AZ78" s="130"/>
      <c r="BA78" s="130"/>
      <c r="BB78" s="130"/>
      <c r="BC78" s="130"/>
      <c r="BD78" s="130"/>
      <c r="BE78" s="130"/>
      <c r="BF78" s="130"/>
      <c r="BG78" s="130"/>
      <c r="BH78" s="130"/>
      <c r="BI78" s="130"/>
      <c r="BJ78" s="130"/>
    </row>
    <row r="79" spans="1:62" s="139" customFormat="1" ht="18" x14ac:dyDescent="0.2">
      <c r="A79" s="192">
        <f t="shared" ref="A79" si="9">A77+0.1</f>
        <v>6.2999999999999989</v>
      </c>
      <c r="B79" s="194" t="s">
        <v>153</v>
      </c>
      <c r="C79" s="220">
        <v>46266</v>
      </c>
      <c r="D79" s="222">
        <f>IFERROR(VLOOKUP(C79,'Period Lookup'!$B$2:$C$49,2,FALSE),"-")</f>
        <v>33</v>
      </c>
      <c r="E79" s="224">
        <v>46266</v>
      </c>
      <c r="F79" s="214">
        <f>IFERROR(VLOOKUP(E79,'Period Lookup'!$B$2:$C$49,2,FALSE),"-")</f>
        <v>33</v>
      </c>
      <c r="G79" s="218">
        <f>IFERROR(VLOOKUP(E79,'Period Lookup'!$B:$C,2,FALSE)-VLOOKUP('GanttChart - V3'!C79,'Period Lookup'!$B:$C,2,FALSE)+1,"-")</f>
        <v>1</v>
      </c>
      <c r="H79" s="226"/>
      <c r="I79" s="214" t="str">
        <f>IFERROR(VLOOKUP(H79,'Period Lookup'!$B$2:$C$49,2,FALSE),"-")</f>
        <v>-</v>
      </c>
      <c r="J79" s="216"/>
      <c r="K79" s="214" t="str">
        <f>IFERROR(VLOOKUP(J79,'Period Lookup'!$B$2:$C$49,2,FALSE),"-")</f>
        <v>-</v>
      </c>
      <c r="L79" s="218" t="str">
        <f>IFERROR(VLOOKUP(J79,'Period Lookup'!$B:$C,2,FALSE)-VLOOKUP('GanttChart - V3'!H79,'Period Lookup'!$B:$C,2,FALSE)+1,"-")</f>
        <v>-</v>
      </c>
      <c r="M79" s="196" t="str">
        <f t="shared" ca="1" si="8"/>
        <v>-</v>
      </c>
      <c r="N79" s="138"/>
      <c r="O79" s="123"/>
      <c r="P79" s="123"/>
      <c r="Q79" s="123"/>
      <c r="R79" s="123"/>
      <c r="S79" s="123"/>
      <c r="T79" s="123"/>
      <c r="U79" s="123"/>
      <c r="V79" s="123"/>
      <c r="W79" s="123"/>
      <c r="X79" s="124"/>
      <c r="Y79" s="125"/>
      <c r="Z79" s="126"/>
      <c r="AA79" s="126"/>
      <c r="AB79" s="126"/>
      <c r="AC79" s="126"/>
      <c r="AD79" s="126"/>
      <c r="AE79" s="126"/>
      <c r="AF79" s="126"/>
      <c r="AG79" s="126"/>
      <c r="AH79" s="126"/>
      <c r="AI79" s="126"/>
      <c r="AJ79" s="126"/>
      <c r="AK79" s="126"/>
      <c r="AL79" s="126"/>
      <c r="AM79" s="126"/>
      <c r="AN79" s="126"/>
      <c r="AO79" s="126"/>
      <c r="AP79" s="126"/>
      <c r="AQ79" s="126"/>
      <c r="AR79" s="126"/>
      <c r="AS79" s="126"/>
      <c r="AT79" s="126"/>
      <c r="AU79" s="126"/>
      <c r="AV79" s="126"/>
      <c r="AW79" s="126"/>
      <c r="AX79" s="126"/>
      <c r="AY79" s="126"/>
      <c r="AZ79" s="126"/>
      <c r="BA79" s="126"/>
      <c r="BB79" s="126"/>
      <c r="BC79" s="126"/>
      <c r="BD79" s="126"/>
      <c r="BE79" s="126"/>
      <c r="BF79" s="126"/>
      <c r="BG79" s="126"/>
      <c r="BH79" s="126"/>
      <c r="BI79" s="126"/>
      <c r="BJ79" s="126"/>
    </row>
    <row r="80" spans="1:62" s="136" customFormat="1" ht="18" x14ac:dyDescent="0.2">
      <c r="A80" s="193"/>
      <c r="B80" s="195"/>
      <c r="C80" s="221"/>
      <c r="D80" s="223"/>
      <c r="E80" s="225"/>
      <c r="F80" s="215"/>
      <c r="G80" s="219"/>
      <c r="H80" s="227"/>
      <c r="I80" s="215"/>
      <c r="J80" s="217"/>
      <c r="K80" s="215"/>
      <c r="L80" s="219"/>
      <c r="M80" s="197"/>
      <c r="N80" s="135"/>
      <c r="O80" s="127"/>
      <c r="P80" s="127"/>
      <c r="Q80" s="127"/>
      <c r="R80" s="127"/>
      <c r="S80" s="127"/>
      <c r="T80" s="127"/>
      <c r="U80" s="127"/>
      <c r="V80" s="127"/>
      <c r="W80" s="127"/>
      <c r="X80" s="128"/>
      <c r="Y80" s="129"/>
      <c r="Z80" s="130"/>
      <c r="AA80" s="130"/>
      <c r="AB80" s="130"/>
      <c r="AC80" s="130"/>
      <c r="AD80" s="130"/>
      <c r="AE80" s="130"/>
      <c r="AF80" s="130"/>
      <c r="AG80" s="130"/>
      <c r="AH80" s="130"/>
      <c r="AI80" s="130"/>
      <c r="AJ80" s="130"/>
      <c r="AK80" s="130"/>
      <c r="AL80" s="130"/>
      <c r="AM80" s="130"/>
      <c r="AN80" s="130"/>
      <c r="AO80" s="130"/>
      <c r="AP80" s="130"/>
      <c r="AQ80" s="130"/>
      <c r="AR80" s="130"/>
      <c r="AS80" s="130"/>
      <c r="AT80" s="130"/>
      <c r="AU80" s="130"/>
      <c r="AV80" s="130"/>
      <c r="AW80" s="130"/>
      <c r="AX80" s="130"/>
      <c r="AY80" s="130"/>
      <c r="AZ80" s="130"/>
      <c r="BA80" s="130"/>
      <c r="BB80" s="130"/>
      <c r="BC80" s="130"/>
      <c r="BD80" s="130"/>
      <c r="BE80" s="130"/>
      <c r="BF80" s="130"/>
      <c r="BG80" s="130"/>
      <c r="BH80" s="130"/>
      <c r="BI80" s="130"/>
      <c r="BJ80" s="130"/>
    </row>
  </sheetData>
  <sheetProtection formatCells="0" formatColumns="0" formatRows="0" insertRows="0" deleteRows="0"/>
  <mergeCells count="429">
    <mergeCell ref="AY8:BA8"/>
    <mergeCell ref="BB8:BD8"/>
    <mergeCell ref="BE8:BG8"/>
    <mergeCell ref="BH8:BJ8"/>
    <mergeCell ref="M12:M13"/>
    <mergeCell ref="L12:L13"/>
    <mergeCell ref="AG8:AI8"/>
    <mergeCell ref="AJ8:AL8"/>
    <mergeCell ref="AM8:AO8"/>
    <mergeCell ref="AP8:AR8"/>
    <mergeCell ref="AS8:AU8"/>
    <mergeCell ref="AV8:AX8"/>
    <mergeCell ref="O8:Q8"/>
    <mergeCell ref="R8:T8"/>
    <mergeCell ref="U8:W8"/>
    <mergeCell ref="X8:Z8"/>
    <mergeCell ref="AA8:AC8"/>
    <mergeCell ref="AD8:AF8"/>
    <mergeCell ref="B12:B13"/>
    <mergeCell ref="A12:A13"/>
    <mergeCell ref="L14:L15"/>
    <mergeCell ref="M14:M15"/>
    <mergeCell ref="I14:I15"/>
    <mergeCell ref="J14:J15"/>
    <mergeCell ref="K14:K15"/>
    <mergeCell ref="H14:H15"/>
    <mergeCell ref="F14:F15"/>
    <mergeCell ref="G14:G15"/>
    <mergeCell ref="H12:H13"/>
    <mergeCell ref="G12:G13"/>
    <mergeCell ref="C12:C13"/>
    <mergeCell ref="E12:E13"/>
    <mergeCell ref="D14:D15"/>
    <mergeCell ref="E14:E15"/>
    <mergeCell ref="C14:C15"/>
    <mergeCell ref="B14:B15"/>
    <mergeCell ref="A14:A15"/>
    <mergeCell ref="A16:A17"/>
    <mergeCell ref="B16:B17"/>
    <mergeCell ref="C16:C17"/>
    <mergeCell ref="D16:D17"/>
    <mergeCell ref="E16:E17"/>
    <mergeCell ref="L16:L17"/>
    <mergeCell ref="M16:M17"/>
    <mergeCell ref="A18:A19"/>
    <mergeCell ref="B18:B19"/>
    <mergeCell ref="C18:C19"/>
    <mergeCell ref="D18:D19"/>
    <mergeCell ref="E18:E19"/>
    <mergeCell ref="F18:F19"/>
    <mergeCell ref="G18:G19"/>
    <mergeCell ref="H18:H19"/>
    <mergeCell ref="F16:F17"/>
    <mergeCell ref="G16:G17"/>
    <mergeCell ref="H16:H17"/>
    <mergeCell ref="I16:I17"/>
    <mergeCell ref="J16:J17"/>
    <mergeCell ref="K16:K17"/>
    <mergeCell ref="I18:I19"/>
    <mergeCell ref="J18:J19"/>
    <mergeCell ref="K18:K19"/>
    <mergeCell ref="F20:F21"/>
    <mergeCell ref="G20:G21"/>
    <mergeCell ref="H20:H21"/>
    <mergeCell ref="L18:L19"/>
    <mergeCell ref="M18:M19"/>
    <mergeCell ref="A20:A21"/>
    <mergeCell ref="B20:B21"/>
    <mergeCell ref="C20:C21"/>
    <mergeCell ref="D20:D21"/>
    <mergeCell ref="E20:E21"/>
    <mergeCell ref="L20:L21"/>
    <mergeCell ref="M20:M21"/>
    <mergeCell ref="I20:I21"/>
    <mergeCell ref="J20:J21"/>
    <mergeCell ref="K20:K21"/>
    <mergeCell ref="M22:M23"/>
    <mergeCell ref="A24:A25"/>
    <mergeCell ref="B24:B25"/>
    <mergeCell ref="C24:C25"/>
    <mergeCell ref="D24:D25"/>
    <mergeCell ref="E24:E25"/>
    <mergeCell ref="L24:L25"/>
    <mergeCell ref="M24:M25"/>
    <mergeCell ref="I24:I25"/>
    <mergeCell ref="J24:J25"/>
    <mergeCell ref="K24:K25"/>
    <mergeCell ref="A22:A23"/>
    <mergeCell ref="B22:B23"/>
    <mergeCell ref="C22:C23"/>
    <mergeCell ref="D22:D23"/>
    <mergeCell ref="E22:E23"/>
    <mergeCell ref="F22:F23"/>
    <mergeCell ref="G22:G23"/>
    <mergeCell ref="H22:H23"/>
    <mergeCell ref="G26:G27"/>
    <mergeCell ref="H26:H27"/>
    <mergeCell ref="F24:F25"/>
    <mergeCell ref="G24:G25"/>
    <mergeCell ref="H24:H25"/>
    <mergeCell ref="I22:I23"/>
    <mergeCell ref="J22:J23"/>
    <mergeCell ref="K22:K23"/>
    <mergeCell ref="L22:L23"/>
    <mergeCell ref="F29:F30"/>
    <mergeCell ref="G29:G30"/>
    <mergeCell ref="H29:H30"/>
    <mergeCell ref="I26:I27"/>
    <mergeCell ref="J26:J27"/>
    <mergeCell ref="K26:K27"/>
    <mergeCell ref="L26:L27"/>
    <mergeCell ref="M26:M27"/>
    <mergeCell ref="A29:A30"/>
    <mergeCell ref="B29:B30"/>
    <mergeCell ref="C29:C30"/>
    <mergeCell ref="D29:D30"/>
    <mergeCell ref="E29:E30"/>
    <mergeCell ref="L29:L30"/>
    <mergeCell ref="M29:M30"/>
    <mergeCell ref="I29:I30"/>
    <mergeCell ref="J29:J30"/>
    <mergeCell ref="K29:K30"/>
    <mergeCell ref="A26:A27"/>
    <mergeCell ref="B26:B27"/>
    <mergeCell ref="C26:C27"/>
    <mergeCell ref="D26:D27"/>
    <mergeCell ref="E26:E27"/>
    <mergeCell ref="F26:F27"/>
    <mergeCell ref="M31:M32"/>
    <mergeCell ref="A33:A34"/>
    <mergeCell ref="B33:B34"/>
    <mergeCell ref="C33:C34"/>
    <mergeCell ref="D33:D34"/>
    <mergeCell ref="E33:E34"/>
    <mergeCell ref="L33:L34"/>
    <mergeCell ref="M33:M34"/>
    <mergeCell ref="I33:I34"/>
    <mergeCell ref="J33:J34"/>
    <mergeCell ref="K33:K34"/>
    <mergeCell ref="A31:A32"/>
    <mergeCell ref="B31:B32"/>
    <mergeCell ref="C31:C32"/>
    <mergeCell ref="D31:D32"/>
    <mergeCell ref="E31:E32"/>
    <mergeCell ref="F31:F32"/>
    <mergeCell ref="G31:G32"/>
    <mergeCell ref="H31:H32"/>
    <mergeCell ref="G35:G36"/>
    <mergeCell ref="H35:H36"/>
    <mergeCell ref="F33:F34"/>
    <mergeCell ref="G33:G34"/>
    <mergeCell ref="H33:H34"/>
    <mergeCell ref="I31:I32"/>
    <mergeCell ref="J31:J32"/>
    <mergeCell ref="K31:K32"/>
    <mergeCell ref="L31:L32"/>
    <mergeCell ref="F37:F38"/>
    <mergeCell ref="G37:G38"/>
    <mergeCell ref="H37:H38"/>
    <mergeCell ref="I35:I36"/>
    <mergeCell ref="J35:J36"/>
    <mergeCell ref="K35:K36"/>
    <mergeCell ref="L35:L36"/>
    <mergeCell ref="M35:M36"/>
    <mergeCell ref="A37:A38"/>
    <mergeCell ref="B37:B38"/>
    <mergeCell ref="C37:C38"/>
    <mergeCell ref="D37:D38"/>
    <mergeCell ref="E37:E38"/>
    <mergeCell ref="L37:L38"/>
    <mergeCell ref="M37:M38"/>
    <mergeCell ref="I37:I38"/>
    <mergeCell ref="J37:J38"/>
    <mergeCell ref="K37:K38"/>
    <mergeCell ref="A35:A36"/>
    <mergeCell ref="B35:B36"/>
    <mergeCell ref="C35:C36"/>
    <mergeCell ref="D35:D36"/>
    <mergeCell ref="E35:E36"/>
    <mergeCell ref="F35:F36"/>
    <mergeCell ref="M40:M41"/>
    <mergeCell ref="A42:A43"/>
    <mergeCell ref="B42:B43"/>
    <mergeCell ref="C42:C43"/>
    <mergeCell ref="D42:D43"/>
    <mergeCell ref="E42:E43"/>
    <mergeCell ref="L42:L43"/>
    <mergeCell ref="M42:M43"/>
    <mergeCell ref="I42:I43"/>
    <mergeCell ref="J42:J43"/>
    <mergeCell ref="K42:K43"/>
    <mergeCell ref="A40:A41"/>
    <mergeCell ref="B40:B41"/>
    <mergeCell ref="C40:C41"/>
    <mergeCell ref="D40:D41"/>
    <mergeCell ref="E40:E41"/>
    <mergeCell ref="F40:F41"/>
    <mergeCell ref="G40:G41"/>
    <mergeCell ref="H40:H41"/>
    <mergeCell ref="G44:G45"/>
    <mergeCell ref="H44:H45"/>
    <mergeCell ref="F42:F43"/>
    <mergeCell ref="G42:G43"/>
    <mergeCell ref="H42:H43"/>
    <mergeCell ref="I40:I41"/>
    <mergeCell ref="J40:J41"/>
    <mergeCell ref="K40:K41"/>
    <mergeCell ref="L40:L41"/>
    <mergeCell ref="F46:F47"/>
    <mergeCell ref="G46:G47"/>
    <mergeCell ref="H46:H47"/>
    <mergeCell ref="I44:I45"/>
    <mergeCell ref="J44:J45"/>
    <mergeCell ref="K44:K45"/>
    <mergeCell ref="L44:L45"/>
    <mergeCell ref="M44:M45"/>
    <mergeCell ref="A46:A47"/>
    <mergeCell ref="B46:B47"/>
    <mergeCell ref="C46:C47"/>
    <mergeCell ref="D46:D47"/>
    <mergeCell ref="E46:E47"/>
    <mergeCell ref="L46:L47"/>
    <mergeCell ref="M46:M47"/>
    <mergeCell ref="I46:I47"/>
    <mergeCell ref="J46:J47"/>
    <mergeCell ref="K46:K47"/>
    <mergeCell ref="A44:A45"/>
    <mergeCell ref="B44:B45"/>
    <mergeCell ref="C44:C45"/>
    <mergeCell ref="D44:D45"/>
    <mergeCell ref="E44:E45"/>
    <mergeCell ref="F44:F45"/>
    <mergeCell ref="M48:M49"/>
    <mergeCell ref="A50:A51"/>
    <mergeCell ref="B50:B51"/>
    <mergeCell ref="C50:C51"/>
    <mergeCell ref="D50:D51"/>
    <mergeCell ref="E50:E51"/>
    <mergeCell ref="L50:L51"/>
    <mergeCell ref="M50:M51"/>
    <mergeCell ref="I50:I51"/>
    <mergeCell ref="J50:J51"/>
    <mergeCell ref="K50:K51"/>
    <mergeCell ref="A48:A49"/>
    <mergeCell ref="B48:B49"/>
    <mergeCell ref="C48:C49"/>
    <mergeCell ref="D48:D49"/>
    <mergeCell ref="E48:E49"/>
    <mergeCell ref="F48:F49"/>
    <mergeCell ref="G48:G49"/>
    <mergeCell ref="H48:H49"/>
    <mergeCell ref="G53:G54"/>
    <mergeCell ref="H53:H54"/>
    <mergeCell ref="F50:F51"/>
    <mergeCell ref="G50:G51"/>
    <mergeCell ref="H50:H51"/>
    <mergeCell ref="I48:I49"/>
    <mergeCell ref="J48:J49"/>
    <mergeCell ref="K48:K49"/>
    <mergeCell ref="L48:L49"/>
    <mergeCell ref="F56:F57"/>
    <mergeCell ref="G56:G57"/>
    <mergeCell ref="H56:H57"/>
    <mergeCell ref="I53:I54"/>
    <mergeCell ref="J53:J54"/>
    <mergeCell ref="K53:K54"/>
    <mergeCell ref="L53:L54"/>
    <mergeCell ref="M53:M54"/>
    <mergeCell ref="A56:A57"/>
    <mergeCell ref="B56:B57"/>
    <mergeCell ref="C56:C57"/>
    <mergeCell ref="D56:D57"/>
    <mergeCell ref="E56:E57"/>
    <mergeCell ref="L56:L57"/>
    <mergeCell ref="M56:M57"/>
    <mergeCell ref="I56:I57"/>
    <mergeCell ref="J56:J57"/>
    <mergeCell ref="K56:K57"/>
    <mergeCell ref="A53:A54"/>
    <mergeCell ref="B53:B54"/>
    <mergeCell ref="C53:C54"/>
    <mergeCell ref="D53:D54"/>
    <mergeCell ref="E53:E54"/>
    <mergeCell ref="F53:F54"/>
    <mergeCell ref="M58:M59"/>
    <mergeCell ref="A60:A61"/>
    <mergeCell ref="B60:B61"/>
    <mergeCell ref="C60:C61"/>
    <mergeCell ref="D60:D61"/>
    <mergeCell ref="E60:E61"/>
    <mergeCell ref="L60:L61"/>
    <mergeCell ref="M60:M61"/>
    <mergeCell ref="I60:I61"/>
    <mergeCell ref="J60:J61"/>
    <mergeCell ref="K60:K61"/>
    <mergeCell ref="A58:A59"/>
    <mergeCell ref="B58:B59"/>
    <mergeCell ref="C58:C59"/>
    <mergeCell ref="D58:D59"/>
    <mergeCell ref="E58:E59"/>
    <mergeCell ref="F58:F59"/>
    <mergeCell ref="G58:G59"/>
    <mergeCell ref="H58:H59"/>
    <mergeCell ref="G62:G63"/>
    <mergeCell ref="H62:H63"/>
    <mergeCell ref="F60:F61"/>
    <mergeCell ref="G60:G61"/>
    <mergeCell ref="H60:H61"/>
    <mergeCell ref="I58:I59"/>
    <mergeCell ref="J58:J59"/>
    <mergeCell ref="K58:K59"/>
    <mergeCell ref="L58:L59"/>
    <mergeCell ref="F64:F65"/>
    <mergeCell ref="G64:G65"/>
    <mergeCell ref="H64:H65"/>
    <mergeCell ref="I62:I63"/>
    <mergeCell ref="J62:J63"/>
    <mergeCell ref="K62:K63"/>
    <mergeCell ref="L62:L63"/>
    <mergeCell ref="M62:M63"/>
    <mergeCell ref="A64:A65"/>
    <mergeCell ref="B64:B65"/>
    <mergeCell ref="C64:C65"/>
    <mergeCell ref="D64:D65"/>
    <mergeCell ref="E64:E65"/>
    <mergeCell ref="L64:L65"/>
    <mergeCell ref="M64:M65"/>
    <mergeCell ref="I64:I65"/>
    <mergeCell ref="J64:J65"/>
    <mergeCell ref="K64:K65"/>
    <mergeCell ref="A62:A63"/>
    <mergeCell ref="B62:B63"/>
    <mergeCell ref="C62:C63"/>
    <mergeCell ref="D62:D63"/>
    <mergeCell ref="E62:E63"/>
    <mergeCell ref="F62:F63"/>
    <mergeCell ref="I66:I67"/>
    <mergeCell ref="J66:J67"/>
    <mergeCell ref="K66:K67"/>
    <mergeCell ref="L66:L67"/>
    <mergeCell ref="M66:M67"/>
    <mergeCell ref="A68:A69"/>
    <mergeCell ref="B68:B69"/>
    <mergeCell ref="C68:C69"/>
    <mergeCell ref="D68:D69"/>
    <mergeCell ref="E68:E69"/>
    <mergeCell ref="A66:A67"/>
    <mergeCell ref="B66:B67"/>
    <mergeCell ref="C66:C67"/>
    <mergeCell ref="D66:D67"/>
    <mergeCell ref="E66:E67"/>
    <mergeCell ref="F66:F67"/>
    <mergeCell ref="G66:G67"/>
    <mergeCell ref="H66:H67"/>
    <mergeCell ref="K70:K71"/>
    <mergeCell ref="L70:L71"/>
    <mergeCell ref="M70:M71"/>
    <mergeCell ref="A72:A73"/>
    <mergeCell ref="B72:B73"/>
    <mergeCell ref="C72:C73"/>
    <mergeCell ref="D72:D73"/>
    <mergeCell ref="E72:E73"/>
    <mergeCell ref="L68:L69"/>
    <mergeCell ref="M68:M69"/>
    <mergeCell ref="A70:A71"/>
    <mergeCell ref="B70:B71"/>
    <mergeCell ref="C70:C71"/>
    <mergeCell ref="D70:D71"/>
    <mergeCell ref="E70:E71"/>
    <mergeCell ref="F70:F71"/>
    <mergeCell ref="G70:G71"/>
    <mergeCell ref="H70:H71"/>
    <mergeCell ref="F68:F69"/>
    <mergeCell ref="G68:G69"/>
    <mergeCell ref="H68:H69"/>
    <mergeCell ref="I68:I69"/>
    <mergeCell ref="J68:J69"/>
    <mergeCell ref="K68:K69"/>
    <mergeCell ref="A75:A76"/>
    <mergeCell ref="B75:B76"/>
    <mergeCell ref="C75:C76"/>
    <mergeCell ref="D75:D76"/>
    <mergeCell ref="E75:E76"/>
    <mergeCell ref="F75:F76"/>
    <mergeCell ref="G75:G76"/>
    <mergeCell ref="H75:H76"/>
    <mergeCell ref="F72:F73"/>
    <mergeCell ref="G72:G73"/>
    <mergeCell ref="H72:H73"/>
    <mergeCell ref="A79:A80"/>
    <mergeCell ref="B79:B80"/>
    <mergeCell ref="C79:C80"/>
    <mergeCell ref="D79:D80"/>
    <mergeCell ref="E79:E80"/>
    <mergeCell ref="F79:F80"/>
    <mergeCell ref="G79:G80"/>
    <mergeCell ref="H79:H80"/>
    <mergeCell ref="F77:F78"/>
    <mergeCell ref="G77:G78"/>
    <mergeCell ref="H77:H78"/>
    <mergeCell ref="A77:A78"/>
    <mergeCell ref="B77:B78"/>
    <mergeCell ref="C77:C78"/>
    <mergeCell ref="D77:D78"/>
    <mergeCell ref="E77:E78"/>
    <mergeCell ref="I79:I80"/>
    <mergeCell ref="J79:J80"/>
    <mergeCell ref="K79:K80"/>
    <mergeCell ref="L79:L80"/>
    <mergeCell ref="M79:M80"/>
    <mergeCell ref="K12:K13"/>
    <mergeCell ref="J12:J13"/>
    <mergeCell ref="L77:L78"/>
    <mergeCell ref="M77:M78"/>
    <mergeCell ref="I77:I78"/>
    <mergeCell ref="J77:J78"/>
    <mergeCell ref="K77:K78"/>
    <mergeCell ref="I75:I76"/>
    <mergeCell ref="J75:J76"/>
    <mergeCell ref="K75:K76"/>
    <mergeCell ref="L75:L76"/>
    <mergeCell ref="M75:M76"/>
    <mergeCell ref="L72:L73"/>
    <mergeCell ref="M72:M73"/>
    <mergeCell ref="I72:I73"/>
    <mergeCell ref="J72:J73"/>
    <mergeCell ref="K72:K73"/>
    <mergeCell ref="I70:I71"/>
    <mergeCell ref="J70:J71"/>
  </mergeCells>
  <conditionalFormatting sqref="M11:M12 M14 M16 M18 M20 M22 M24 M26 M28:M29 M31 M33 M35 M37 M39:M40 M42 M44 M46 M48 M50 M52:M53 M55:M56 M58 M60 M62 M64 M66 M68 M70 M72 M74:M75 M77 M79">
    <cfRule type="dataBar" priority="20">
      <dataBar>
        <cfvo type="num" val="0"/>
        <cfvo type="num" val="1"/>
        <color theme="0" tint="-0.34995574816125979"/>
      </dataBar>
      <extLst>
        <ext xmlns:x14="http://schemas.microsoft.com/office/spreadsheetml/2009/9/main" uri="{B025F937-C7B1-47D3-B67F-A62EFF666E3E}">
          <x14:id>{7B3AEBF2-E3BB-4418-B9D7-2B68147DCC36}</x14:id>
        </ext>
      </extLst>
    </cfRule>
  </conditionalFormatting>
  <conditionalFormatting sqref="O12:BJ12">
    <cfRule type="expression" dxfId="25" priority="18">
      <formula>AND(O$10&gt;=$D12,O$10&lt;=$F12)</formula>
    </cfRule>
  </conditionalFormatting>
  <conditionalFormatting sqref="O13:BJ13">
    <cfRule type="expression" dxfId="24" priority="19">
      <formula>AND(O$10&gt;=$I12,O$10&lt;=$K12)</formula>
    </cfRule>
  </conditionalFormatting>
  <conditionalFormatting sqref="O14:BJ14">
    <cfRule type="expression" dxfId="23" priority="12">
      <formula>AND(O$10&gt;=$D14,O$10&lt;=$F14)</formula>
    </cfRule>
  </conditionalFormatting>
  <conditionalFormatting sqref="O15:BJ15">
    <cfRule type="expression" dxfId="22" priority="13">
      <formula>AND(O$10&gt;=$I14,O$10&lt;=$K14)</formula>
    </cfRule>
  </conditionalFormatting>
  <conditionalFormatting sqref="O16:BJ16">
    <cfRule type="expression" dxfId="21" priority="10">
      <formula>AND(O$10&gt;=$D16,O$10&lt;=$F16)</formula>
    </cfRule>
  </conditionalFormatting>
  <conditionalFormatting sqref="O17:BJ17">
    <cfRule type="expression" dxfId="20" priority="11">
      <formula>AND(O$10&gt;=$I16,O$10&lt;=$K16)</formula>
    </cfRule>
  </conditionalFormatting>
  <conditionalFormatting sqref="O18:BJ18 O20:BJ20 O22:BJ22 O24:BJ24 O26:BJ26">
    <cfRule type="expression" dxfId="19" priority="8">
      <formula>AND(O$10&gt;=$D18,O$10&lt;=$F18)</formula>
    </cfRule>
  </conditionalFormatting>
  <conditionalFormatting sqref="O19:BJ19 O21:BJ21 O23:BJ23 O25:BJ25 O27:BJ27">
    <cfRule type="expression" dxfId="18" priority="9">
      <formula>AND(O$10&gt;=$I18,O$10&lt;=$K18)</formula>
    </cfRule>
  </conditionalFormatting>
  <conditionalFormatting sqref="O29:BJ29">
    <cfRule type="expression" dxfId="17" priority="6">
      <formula>AND(O$10&gt;=$D29,O$10&lt;=$F29)</formula>
    </cfRule>
  </conditionalFormatting>
  <conditionalFormatting sqref="O30:BJ30">
    <cfRule type="expression" dxfId="16" priority="3">
      <formula>AND(O$10&gt;=$I29,O$10&lt;=$K29)</formula>
    </cfRule>
  </conditionalFormatting>
  <conditionalFormatting sqref="O31:BJ31 O33:BJ33 O35:BJ35 O37:BJ37">
    <cfRule type="expression" dxfId="15" priority="4">
      <formula>AND(O$10&gt;=$D31,O$10&lt;=$F31)</formula>
    </cfRule>
  </conditionalFormatting>
  <conditionalFormatting sqref="O32:BJ32 O34:BJ34 O36:BJ36 O38:BJ38">
    <cfRule type="expression" dxfId="14" priority="5">
      <formula>AND(O$10&gt;=$I31,O$10&lt;=$K31)</formula>
    </cfRule>
  </conditionalFormatting>
  <conditionalFormatting sqref="O40:BJ40 O42:BJ42 O44:BJ44 O46:BJ46 O48:BJ48 O50:BJ50 O53:BJ53 O56:BJ56 O58:BJ58 O60:BJ60 O62:BJ62 O64:BJ64 O66:BJ66 O68:BJ68 O70:BJ70 O72:BJ72 O75:BJ75 O77:BJ77 O79:BJ79">
    <cfRule type="expression" dxfId="13" priority="1">
      <formula>AND(O$10&gt;=$D40,O$10&lt;=$F40)</formula>
    </cfRule>
  </conditionalFormatting>
  <conditionalFormatting sqref="O41:BJ41 O43:BJ43 O45:BJ45 O47:BJ47 O49:BJ49 O51:BJ51 O54:BJ54 O57:BJ57 O59:BJ59 O61:BJ61 O63:BJ63 O65:BJ65 O67:BJ67 O69:BJ69 O71:BJ71 O73:BJ73 O76:BJ76 O78:BJ78 O80:BJ80">
    <cfRule type="expression" dxfId="12" priority="2">
      <formula>AND(O$10&gt;=$I40,O$10&lt;=$K40)</formula>
    </cfRule>
  </conditionalFormatting>
  <hyperlinks>
    <hyperlink ref="AA2:AC2" r:id="rId1" display="Gantt Chart Template © 2006-2018 by Vertex42.com." xr:uid="{00000000-0004-0000-0100-000000000000}"/>
    <hyperlink ref="AD2:AF2" r:id="rId2" display="Gantt Chart Template © 2006-2018 by Vertex42.com." xr:uid="{00000000-0004-0000-0100-000001000000}"/>
    <hyperlink ref="AG2:AI2" r:id="rId3" display="Gantt Chart Template © 2006-2018 by Vertex42.com." xr:uid="{00000000-0004-0000-0100-000002000000}"/>
    <hyperlink ref="AJ2:AL2" r:id="rId4" display="Gantt Chart Template © 2006-2018 by Vertex42.com." xr:uid="{00000000-0004-0000-0100-000003000000}"/>
    <hyperlink ref="AM2:AO2" r:id="rId5" display="Gantt Chart Template © 2006-2018 by Vertex42.com." xr:uid="{00000000-0004-0000-0100-000004000000}"/>
    <hyperlink ref="AP2:AR2" r:id="rId6" display="Gantt Chart Template © 2006-2018 by Vertex42.com." xr:uid="{00000000-0004-0000-0100-000005000000}"/>
    <hyperlink ref="AS2:AU2" r:id="rId7" display="Gantt Chart Template © 2006-2018 by Vertex42.com." xr:uid="{00000000-0004-0000-0100-000006000000}"/>
    <hyperlink ref="AV2:AX2" r:id="rId8" display="Gantt Chart Template © 2006-2018 by Vertex42.com." xr:uid="{00000000-0004-0000-0100-000007000000}"/>
    <hyperlink ref="AY2:BA2" r:id="rId9" display="Gantt Chart Template © 2006-2018 by Vertex42.com." xr:uid="{00000000-0004-0000-0100-000008000000}"/>
    <hyperlink ref="BB2:BD2" r:id="rId10" display="Gantt Chart Template © 2006-2018 by Vertex42.com." xr:uid="{00000000-0004-0000-0100-000009000000}"/>
    <hyperlink ref="BE2:BG2" r:id="rId11" display="Gantt Chart Template © 2006-2018 by Vertex42.com." xr:uid="{00000000-0004-0000-0100-00000A000000}"/>
    <hyperlink ref="BH2:BJ2" r:id="rId12" display="Gantt Chart Template © 2006-2018 by Vertex42.com." xr:uid="{00000000-0004-0000-0100-00000B000000}"/>
    <hyperlink ref="O2:Q2" r:id="rId13" display="Gantt Chart Template © 2006-2018 by Vertex42.com." xr:uid="{00000000-0004-0000-0100-00000C000000}"/>
    <hyperlink ref="R2:T2" r:id="rId14" display="Gantt Chart Template © 2006-2018 by Vertex42.com." xr:uid="{00000000-0004-0000-0100-00000D000000}"/>
    <hyperlink ref="U2:W2" r:id="rId15" display="Gantt Chart Template © 2006-2018 by Vertex42.com." xr:uid="{00000000-0004-0000-0100-00000E000000}"/>
  </hyperlinks>
  <pageMargins left="0.25" right="0.25" top="0.5" bottom="0.5" header="0.5" footer="0.25"/>
  <pageSetup scale="63" fitToHeight="0" orientation="landscape" r:id="rId16"/>
  <headerFooter alignWithMargins="0">
    <oddFooter>&amp;C_x000D_&amp;1#&amp;"Calibri"&amp;12&amp;K000000 Nasdaq - Internal Use: Distribution limited to Nasdaq personnel and authorized third parties subject to confidentiality obligations</oddFooter>
  </headerFooter>
  <drawing r:id="rId17"/>
  <extLst>
    <ext xmlns:x14="http://schemas.microsoft.com/office/spreadsheetml/2009/9/main" uri="{78C0D931-6437-407d-A8EE-F0AAD7539E65}">
      <x14:conditionalFormattings>
        <x14:conditionalFormatting xmlns:xm="http://schemas.microsoft.com/office/excel/2006/main">
          <x14:cfRule type="dataBar" id="{7B3AEBF2-E3BB-4418-B9D7-2B68147DCC36}">
            <x14:dataBar minLength="0" maxLength="100" gradient="0">
              <x14:cfvo type="num">
                <xm:f>0</xm:f>
              </x14:cfvo>
              <x14:cfvo type="num">
                <xm:f>1</xm:f>
              </x14:cfvo>
              <x14:negativeFillColor rgb="FFFF0000"/>
              <x14:axisColor rgb="FF000000"/>
            </x14:dataBar>
          </x14:cfRule>
          <xm:sqref>M11:M12 M14 M16 M18 M20 M22 M24 M26 M28:M29 M31 M33 M35 M37 M39:M40 M42 M44 M46 M48 M50 M52:M53 M55:M56 M58 M60 M62 M64 M66 M68 M70 M72 M74:M75 M77 M79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'Period Lookup'!$B$1:$B$49</xm:f>
          </x14:formula1>
          <xm:sqref>C12 E12 H12 J12 C14 E14 H14 J14 C16:C27 E16:E27 H16:H27 J16:J27 C29:C38 E29:E38 H29:H38 J29:J38 C40:C51 E40:E51 H40:H51 J40:J51 C53:C54 E53:E54 H53:H54 J53:J54 C56:C73 E56:E73 H56:H73 J56:J73 C75:C79 E75:E79 H75:H79 J75:J79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1C245-9A23-4150-A024-1F06E1489AD2}">
  <sheetPr>
    <pageSetUpPr fitToPage="1"/>
  </sheetPr>
  <dimension ref="A1:BJ48"/>
  <sheetViews>
    <sheetView showGridLines="0" workbookViewId="0">
      <pane ySplit="10" topLeftCell="A20" activePane="bottomLeft" state="frozen"/>
      <selection pane="bottomLeft" activeCell="B27" sqref="B27"/>
    </sheetView>
  </sheetViews>
  <sheetFormatPr defaultColWidth="9.140625" defaultRowHeight="12.75" outlineLevelRow="1" outlineLevelCol="1" x14ac:dyDescent="0.2"/>
  <cols>
    <col min="1" max="1" width="5.140625" customWidth="1"/>
    <col min="2" max="2" width="40.42578125" customWidth="1"/>
    <col min="3" max="3" width="11.140625" customWidth="1"/>
    <col min="4" max="4" width="3.5703125" hidden="1" customWidth="1" outlineLevel="1"/>
    <col min="5" max="5" width="11.140625" customWidth="1" collapsed="1"/>
    <col min="6" max="6" width="3.5703125" hidden="1" customWidth="1" outlineLevel="1"/>
    <col min="7" max="7" width="8.85546875" customWidth="1" collapsed="1"/>
    <col min="8" max="8" width="11.140625" customWidth="1"/>
    <col min="9" max="9" width="3.5703125" hidden="1" customWidth="1" outlineLevel="1"/>
    <col min="10" max="10" width="11.140625" customWidth="1" collapsed="1"/>
    <col min="11" max="11" width="3.5703125" hidden="1" customWidth="1" outlineLevel="1"/>
    <col min="12" max="12" width="8.85546875" customWidth="1" collapsed="1"/>
    <col min="13" max="13" width="6.85546875" customWidth="1"/>
    <col min="14" max="14" width="1.85546875" customWidth="1"/>
    <col min="15" max="23" width="6.42578125" hidden="1" customWidth="1" outlineLevel="1"/>
    <col min="24" max="24" width="9.140625" style="109" customWidth="1" collapsed="1"/>
    <col min="25" max="26" width="11.140625" style="109" bestFit="1" customWidth="1"/>
    <col min="27" max="27" width="9.140625" style="109" customWidth="1"/>
    <col min="28" max="28" width="10.42578125" style="109" bestFit="1" customWidth="1"/>
    <col min="29" max="29" width="6.85546875" style="109" bestFit="1" customWidth="1"/>
    <col min="30" max="30" width="6.5703125" style="109" bestFit="1" customWidth="1"/>
    <col min="31" max="31" width="10.42578125" style="109" bestFit="1" customWidth="1"/>
    <col min="32" max="32" width="10.5703125" style="109" bestFit="1" customWidth="1"/>
    <col min="33" max="33" width="6" style="109" bestFit="1" customWidth="1"/>
    <col min="34" max="34" width="10.5703125" style="109" bestFit="1" customWidth="1"/>
    <col min="35" max="62" width="9.140625" style="109" customWidth="1"/>
  </cols>
  <sheetData>
    <row r="1" spans="1:62" s="66" customFormat="1" hidden="1" outlineLevel="1" x14ac:dyDescent="0.2">
      <c r="O1" s="67">
        <v>45292</v>
      </c>
      <c r="P1" s="67">
        <v>45323</v>
      </c>
      <c r="Q1" s="67">
        <v>45352</v>
      </c>
      <c r="R1" s="67">
        <v>45383</v>
      </c>
      <c r="S1" s="67">
        <v>45413</v>
      </c>
      <c r="T1" s="67">
        <v>45444</v>
      </c>
      <c r="U1" s="67">
        <v>45474</v>
      </c>
      <c r="V1" s="67">
        <v>45505</v>
      </c>
      <c r="W1" s="67">
        <v>45536</v>
      </c>
      <c r="X1" s="104">
        <v>45566</v>
      </c>
      <c r="Y1" s="104">
        <v>45597</v>
      </c>
      <c r="Z1" s="104">
        <v>45627</v>
      </c>
      <c r="AA1" s="104">
        <v>45658</v>
      </c>
      <c r="AB1" s="104">
        <v>45689</v>
      </c>
      <c r="AC1" s="104">
        <v>45717</v>
      </c>
      <c r="AD1" s="104">
        <v>45748</v>
      </c>
      <c r="AE1" s="104">
        <v>45778</v>
      </c>
      <c r="AF1" s="104">
        <v>45809</v>
      </c>
      <c r="AG1" s="104">
        <v>45839</v>
      </c>
      <c r="AH1" s="104">
        <v>45870</v>
      </c>
      <c r="AI1" s="104">
        <v>45901</v>
      </c>
      <c r="AJ1" s="104">
        <v>45931</v>
      </c>
      <c r="AK1" s="104">
        <v>45962</v>
      </c>
      <c r="AL1" s="104">
        <v>45992</v>
      </c>
      <c r="AM1" s="104">
        <v>46023</v>
      </c>
      <c r="AN1" s="104">
        <v>46054</v>
      </c>
      <c r="AO1" s="104">
        <v>46082</v>
      </c>
      <c r="AP1" s="104">
        <v>46113</v>
      </c>
      <c r="AQ1" s="104">
        <v>46143</v>
      </c>
      <c r="AR1" s="104">
        <v>46174</v>
      </c>
      <c r="AS1" s="104">
        <v>46204</v>
      </c>
      <c r="AT1" s="104">
        <v>46235</v>
      </c>
      <c r="AU1" s="104">
        <v>46266</v>
      </c>
      <c r="AV1" s="104">
        <v>46296</v>
      </c>
      <c r="AW1" s="104">
        <v>46327</v>
      </c>
      <c r="AX1" s="104">
        <v>46357</v>
      </c>
      <c r="AY1" s="104">
        <v>46388</v>
      </c>
      <c r="AZ1" s="104">
        <v>46419</v>
      </c>
      <c r="BA1" s="104">
        <v>46447</v>
      </c>
      <c r="BB1" s="104">
        <v>46478</v>
      </c>
      <c r="BC1" s="104">
        <v>46508</v>
      </c>
      <c r="BD1" s="104">
        <v>46539</v>
      </c>
      <c r="BE1" s="104">
        <v>46569</v>
      </c>
      <c r="BF1" s="104">
        <v>46600</v>
      </c>
      <c r="BG1" s="104">
        <v>46631</v>
      </c>
      <c r="BH1" s="104">
        <v>46661</v>
      </c>
      <c r="BI1" s="104">
        <v>46692</v>
      </c>
      <c r="BJ1" s="104">
        <v>46722</v>
      </c>
    </row>
    <row r="2" spans="1:62" ht="30" customHeight="1" collapsed="1" x14ac:dyDescent="0.2">
      <c r="A2" s="33"/>
      <c r="B2" s="98" t="s">
        <v>159</v>
      </c>
      <c r="C2" s="19"/>
      <c r="D2" s="19"/>
      <c r="E2" s="19"/>
      <c r="F2" s="19"/>
      <c r="H2" s="19"/>
      <c r="I2" s="19"/>
      <c r="J2" s="19"/>
      <c r="K2" s="19"/>
      <c r="O2" s="59"/>
      <c r="P2" s="59"/>
      <c r="Q2" s="59"/>
      <c r="R2" s="59"/>
      <c r="S2" s="59"/>
      <c r="T2" s="59"/>
      <c r="U2" s="59"/>
      <c r="V2" s="59"/>
      <c r="W2" s="59"/>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row>
    <row r="3" spans="1:62" ht="14.1" customHeight="1" x14ac:dyDescent="0.2">
      <c r="A3" s="33"/>
      <c r="B3" s="91"/>
      <c r="C3" s="19"/>
      <c r="D3" s="19"/>
      <c r="E3" s="19"/>
      <c r="F3" s="19"/>
      <c r="H3" s="19"/>
      <c r="I3" s="19"/>
      <c r="J3" s="19"/>
      <c r="K3" s="19"/>
      <c r="O3" s="59"/>
      <c r="P3" s="59"/>
      <c r="Q3" s="59"/>
      <c r="R3" s="59"/>
      <c r="S3" s="59"/>
      <c r="T3" s="59"/>
      <c r="U3" s="59"/>
      <c r="V3" s="59"/>
      <c r="W3" s="59"/>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row>
    <row r="4" spans="1:62" x14ac:dyDescent="0.2">
      <c r="B4" s="73" t="s">
        <v>116</v>
      </c>
      <c r="C4" s="74">
        <f ca="1">TODAY()</f>
        <v>46105</v>
      </c>
      <c r="M4" s="1"/>
      <c r="O4" s="59"/>
      <c r="P4" s="59"/>
      <c r="Q4" s="59"/>
      <c r="R4" s="59"/>
      <c r="S4" s="59"/>
      <c r="T4" s="59"/>
      <c r="U4" s="59"/>
      <c r="V4" s="59"/>
      <c r="W4" s="59"/>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row>
    <row r="5" spans="1:62" hidden="1" outlineLevel="1" x14ac:dyDescent="0.2">
      <c r="B5" s="79" t="s">
        <v>116</v>
      </c>
      <c r="C5" s="75">
        <f ca="1">VLOOKUP($C4,'Period Lookup'!$B$14:$C$49,2)</f>
        <v>27</v>
      </c>
      <c r="M5" s="1"/>
      <c r="O5" s="59"/>
      <c r="P5" s="59"/>
      <c r="Q5" s="59"/>
      <c r="R5" s="59"/>
      <c r="S5" s="59"/>
      <c r="T5" s="59"/>
      <c r="U5" s="59"/>
      <c r="V5" s="59"/>
      <c r="W5" s="59"/>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row>
    <row r="6" spans="1:62" ht="14.25" collapsed="1" x14ac:dyDescent="0.2">
      <c r="A6" s="21"/>
      <c r="B6" s="92" t="s">
        <v>160</v>
      </c>
      <c r="E6" s="99" t="s">
        <v>162</v>
      </c>
      <c r="F6" s="20"/>
      <c r="M6" s="1"/>
      <c r="O6" s="59"/>
      <c r="P6" s="59"/>
      <c r="Q6" s="59"/>
      <c r="R6" s="59"/>
      <c r="S6" s="59"/>
      <c r="T6" s="59"/>
      <c r="U6" s="59"/>
      <c r="V6" s="59"/>
      <c r="W6" s="59"/>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row>
    <row r="7" spans="1:62" ht="15" thickBot="1" x14ac:dyDescent="0.25">
      <c r="A7" s="21"/>
      <c r="B7" s="97" t="s">
        <v>161</v>
      </c>
      <c r="E7" s="20"/>
      <c r="F7" s="20"/>
      <c r="M7" s="1"/>
      <c r="O7" s="59"/>
      <c r="P7" s="59"/>
      <c r="Q7" s="59"/>
      <c r="R7" s="59"/>
      <c r="S7" s="59"/>
      <c r="T7" s="59"/>
      <c r="U7" s="59"/>
      <c r="V7" s="59"/>
      <c r="W7" s="59"/>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row>
    <row r="8" spans="1:62" ht="17.25" customHeight="1" x14ac:dyDescent="0.2">
      <c r="A8" s="20"/>
      <c r="B8" s="111" t="s">
        <v>164</v>
      </c>
      <c r="C8" s="85"/>
      <c r="E8" s="20"/>
      <c r="F8" s="85"/>
      <c r="G8" s="29"/>
      <c r="H8" s="29"/>
      <c r="J8" s="20"/>
      <c r="M8" s="1"/>
      <c r="N8" s="20"/>
      <c r="O8" s="208" t="s">
        <v>155</v>
      </c>
      <c r="P8" s="209"/>
      <c r="Q8" s="209"/>
      <c r="R8" s="210" t="s">
        <v>156</v>
      </c>
      <c r="S8" s="209"/>
      <c r="T8" s="209"/>
      <c r="U8" s="210" t="s">
        <v>157</v>
      </c>
      <c r="V8" s="209"/>
      <c r="W8" s="209"/>
      <c r="X8" s="210" t="s">
        <v>158</v>
      </c>
      <c r="Y8" s="209"/>
      <c r="Z8" s="211"/>
      <c r="AA8" s="208" t="s">
        <v>88</v>
      </c>
      <c r="AB8" s="209"/>
      <c r="AC8" s="209"/>
      <c r="AD8" s="210" t="s">
        <v>92</v>
      </c>
      <c r="AE8" s="209"/>
      <c r="AF8" s="209"/>
      <c r="AG8" s="210" t="s">
        <v>96</v>
      </c>
      <c r="AH8" s="209"/>
      <c r="AI8" s="209"/>
      <c r="AJ8" s="210" t="s">
        <v>100</v>
      </c>
      <c r="AK8" s="209"/>
      <c r="AL8" s="211"/>
      <c r="AM8" s="208" t="s">
        <v>104</v>
      </c>
      <c r="AN8" s="209"/>
      <c r="AO8" s="209"/>
      <c r="AP8" s="210" t="s">
        <v>105</v>
      </c>
      <c r="AQ8" s="209"/>
      <c r="AR8" s="209"/>
      <c r="AS8" s="210" t="s">
        <v>106</v>
      </c>
      <c r="AT8" s="209"/>
      <c r="AU8" s="209"/>
      <c r="AV8" s="210" t="s">
        <v>107</v>
      </c>
      <c r="AW8" s="209"/>
      <c r="AX8" s="211"/>
      <c r="AY8" s="208" t="s">
        <v>108</v>
      </c>
      <c r="AZ8" s="209"/>
      <c r="BA8" s="209"/>
      <c r="BB8" s="210" t="s">
        <v>109</v>
      </c>
      <c r="BC8" s="209"/>
      <c r="BD8" s="209"/>
      <c r="BE8" s="210" t="s">
        <v>110</v>
      </c>
      <c r="BF8" s="209"/>
      <c r="BG8" s="209"/>
      <c r="BH8" s="210" t="s">
        <v>111</v>
      </c>
      <c r="BI8" s="209"/>
      <c r="BJ8" s="211"/>
    </row>
    <row r="9" spans="1:62" s="79" customFormat="1" ht="36.75" thickBot="1" x14ac:dyDescent="0.25">
      <c r="A9" s="32"/>
      <c r="B9" s="32" t="s">
        <v>0</v>
      </c>
      <c r="C9" s="80" t="s">
        <v>113</v>
      </c>
      <c r="D9" s="81"/>
      <c r="E9" s="81" t="s">
        <v>114</v>
      </c>
      <c r="F9" s="81"/>
      <c r="G9" s="90" t="s">
        <v>112</v>
      </c>
      <c r="H9" s="80" t="s">
        <v>115</v>
      </c>
      <c r="I9" s="81"/>
      <c r="J9" s="81" t="s">
        <v>163</v>
      </c>
      <c r="K9" s="81"/>
      <c r="L9" s="82" t="s">
        <v>112</v>
      </c>
      <c r="M9" s="86" t="s">
        <v>1</v>
      </c>
      <c r="N9" s="75"/>
      <c r="O9" s="93" t="s">
        <v>89</v>
      </c>
      <c r="P9" s="94" t="s">
        <v>90</v>
      </c>
      <c r="Q9" s="94" t="s">
        <v>91</v>
      </c>
      <c r="R9" s="95" t="s">
        <v>93</v>
      </c>
      <c r="S9" s="94" t="s">
        <v>94</v>
      </c>
      <c r="T9" s="94" t="s">
        <v>95</v>
      </c>
      <c r="U9" s="95" t="s">
        <v>97</v>
      </c>
      <c r="V9" s="94" t="s">
        <v>98</v>
      </c>
      <c r="W9" s="94" t="s">
        <v>99</v>
      </c>
      <c r="X9" s="95" t="s">
        <v>101</v>
      </c>
      <c r="Y9" s="94" t="s">
        <v>102</v>
      </c>
      <c r="Z9" s="96" t="s">
        <v>103</v>
      </c>
      <c r="AA9" s="93" t="s">
        <v>89</v>
      </c>
      <c r="AB9" s="94" t="s">
        <v>90</v>
      </c>
      <c r="AC9" s="94" t="s">
        <v>91</v>
      </c>
      <c r="AD9" s="95" t="s">
        <v>93</v>
      </c>
      <c r="AE9" s="94" t="s">
        <v>94</v>
      </c>
      <c r="AF9" s="94" t="s">
        <v>95</v>
      </c>
      <c r="AG9" s="95" t="s">
        <v>97</v>
      </c>
      <c r="AH9" s="94" t="s">
        <v>98</v>
      </c>
      <c r="AI9" s="94" t="s">
        <v>99</v>
      </c>
      <c r="AJ9" s="95" t="s">
        <v>101</v>
      </c>
      <c r="AK9" s="94" t="s">
        <v>102</v>
      </c>
      <c r="AL9" s="96" t="s">
        <v>103</v>
      </c>
      <c r="AM9" s="93" t="s">
        <v>89</v>
      </c>
      <c r="AN9" s="94" t="s">
        <v>90</v>
      </c>
      <c r="AO9" s="94" t="s">
        <v>91</v>
      </c>
      <c r="AP9" s="95" t="s">
        <v>93</v>
      </c>
      <c r="AQ9" s="94" t="s">
        <v>94</v>
      </c>
      <c r="AR9" s="94" t="s">
        <v>95</v>
      </c>
      <c r="AS9" s="95" t="s">
        <v>97</v>
      </c>
      <c r="AT9" s="94" t="s">
        <v>98</v>
      </c>
      <c r="AU9" s="94" t="s">
        <v>99</v>
      </c>
      <c r="AV9" s="95" t="s">
        <v>101</v>
      </c>
      <c r="AW9" s="94" t="s">
        <v>102</v>
      </c>
      <c r="AX9" s="96" t="s">
        <v>103</v>
      </c>
      <c r="AY9" s="93" t="s">
        <v>89</v>
      </c>
      <c r="AZ9" s="94" t="s">
        <v>90</v>
      </c>
      <c r="BA9" s="94" t="s">
        <v>91</v>
      </c>
      <c r="BB9" s="95" t="s">
        <v>93</v>
      </c>
      <c r="BC9" s="94" t="s">
        <v>94</v>
      </c>
      <c r="BD9" s="94" t="s">
        <v>95</v>
      </c>
      <c r="BE9" s="95" t="s">
        <v>97</v>
      </c>
      <c r="BF9" s="94" t="s">
        <v>98</v>
      </c>
      <c r="BG9" s="94" t="s">
        <v>99</v>
      </c>
      <c r="BH9" s="95" t="s">
        <v>101</v>
      </c>
      <c r="BI9" s="94" t="s">
        <v>102</v>
      </c>
      <c r="BJ9" s="96" t="s">
        <v>103</v>
      </c>
    </row>
    <row r="10" spans="1:62" ht="13.5" hidden="1" outlineLevel="1" thickBot="1" x14ac:dyDescent="0.25">
      <c r="N10" s="31"/>
      <c r="O10" s="60">
        <v>1</v>
      </c>
      <c r="P10" s="61">
        <v>2</v>
      </c>
      <c r="Q10" s="61">
        <v>3</v>
      </c>
      <c r="R10" s="62">
        <v>4</v>
      </c>
      <c r="S10" s="61">
        <v>5</v>
      </c>
      <c r="T10" s="61">
        <v>6</v>
      </c>
      <c r="U10" s="62">
        <v>7</v>
      </c>
      <c r="V10" s="61">
        <v>8</v>
      </c>
      <c r="W10" s="61">
        <v>9</v>
      </c>
      <c r="X10" s="62">
        <v>10</v>
      </c>
      <c r="Y10" s="61">
        <v>11</v>
      </c>
      <c r="Z10" s="64">
        <v>12</v>
      </c>
      <c r="AA10" s="60">
        <f>Z10+1</f>
        <v>13</v>
      </c>
      <c r="AB10" s="61">
        <f t="shared" ref="AB10:BJ10" si="0">AA10+1</f>
        <v>14</v>
      </c>
      <c r="AC10" s="61">
        <f t="shared" si="0"/>
        <v>15</v>
      </c>
      <c r="AD10" s="62">
        <f t="shared" si="0"/>
        <v>16</v>
      </c>
      <c r="AE10" s="61">
        <f t="shared" si="0"/>
        <v>17</v>
      </c>
      <c r="AF10" s="61">
        <f t="shared" si="0"/>
        <v>18</v>
      </c>
      <c r="AG10" s="62">
        <f t="shared" si="0"/>
        <v>19</v>
      </c>
      <c r="AH10" s="61">
        <f t="shared" si="0"/>
        <v>20</v>
      </c>
      <c r="AI10" s="61">
        <f t="shared" si="0"/>
        <v>21</v>
      </c>
      <c r="AJ10" s="62">
        <f t="shared" si="0"/>
        <v>22</v>
      </c>
      <c r="AK10" s="61">
        <f t="shared" si="0"/>
        <v>23</v>
      </c>
      <c r="AL10" s="64">
        <f t="shared" si="0"/>
        <v>24</v>
      </c>
      <c r="AM10" s="60">
        <f t="shared" si="0"/>
        <v>25</v>
      </c>
      <c r="AN10" s="61">
        <f t="shared" si="0"/>
        <v>26</v>
      </c>
      <c r="AO10" s="61">
        <f t="shared" si="0"/>
        <v>27</v>
      </c>
      <c r="AP10" s="62">
        <f t="shared" si="0"/>
        <v>28</v>
      </c>
      <c r="AQ10" s="61">
        <f t="shared" si="0"/>
        <v>29</v>
      </c>
      <c r="AR10" s="61">
        <f t="shared" si="0"/>
        <v>30</v>
      </c>
      <c r="AS10" s="62">
        <f t="shared" si="0"/>
        <v>31</v>
      </c>
      <c r="AT10" s="61">
        <f t="shared" si="0"/>
        <v>32</v>
      </c>
      <c r="AU10" s="61">
        <f t="shared" si="0"/>
        <v>33</v>
      </c>
      <c r="AV10" s="62">
        <f t="shared" si="0"/>
        <v>34</v>
      </c>
      <c r="AW10" s="61">
        <f t="shared" si="0"/>
        <v>35</v>
      </c>
      <c r="AX10" s="63">
        <f t="shared" si="0"/>
        <v>36</v>
      </c>
      <c r="AY10" s="60">
        <f t="shared" si="0"/>
        <v>37</v>
      </c>
      <c r="AZ10" s="61">
        <f t="shared" si="0"/>
        <v>38</v>
      </c>
      <c r="BA10" s="61">
        <f t="shared" si="0"/>
        <v>39</v>
      </c>
      <c r="BB10" s="62">
        <f t="shared" si="0"/>
        <v>40</v>
      </c>
      <c r="BC10" s="61">
        <f t="shared" si="0"/>
        <v>41</v>
      </c>
      <c r="BD10" s="61">
        <f t="shared" si="0"/>
        <v>42</v>
      </c>
      <c r="BE10" s="62">
        <f t="shared" si="0"/>
        <v>43</v>
      </c>
      <c r="BF10" s="61">
        <f t="shared" si="0"/>
        <v>44</v>
      </c>
      <c r="BG10" s="61">
        <f t="shared" si="0"/>
        <v>45</v>
      </c>
      <c r="BH10" s="62">
        <f t="shared" si="0"/>
        <v>46</v>
      </c>
      <c r="BI10" s="61">
        <f t="shared" si="0"/>
        <v>47</v>
      </c>
      <c r="BJ10" s="63">
        <f t="shared" si="0"/>
        <v>48</v>
      </c>
    </row>
    <row r="11" spans="1:62" s="22" customFormat="1" ht="26.25" collapsed="1" x14ac:dyDescent="0.2">
      <c r="A11" s="25" t="str">
        <f>IF(ISERROR(VALUE(SUBSTITUTE(prevWBS,".",""))),"1",IF(ISERROR(FIND("`",SUBSTITUTE(prevWBS,".","`",1))),TEXT(VALUE(prevWBS)+1,"#"),TEXT(VALUE(LEFT(prevWBS,FIND("`",SUBSTITUTE(prevWBS,".","`",1))-1))+1,"#")))</f>
        <v>1</v>
      </c>
      <c r="B11" s="77" t="s">
        <v>123</v>
      </c>
      <c r="C11" s="84"/>
      <c r="D11" s="26"/>
      <c r="E11" s="72"/>
      <c r="F11" s="30"/>
      <c r="G11" s="69"/>
      <c r="H11" s="68"/>
      <c r="I11" s="26"/>
      <c r="J11" s="30"/>
      <c r="K11" s="26"/>
      <c r="L11" s="69"/>
      <c r="M11" s="87"/>
      <c r="N11" s="27"/>
      <c r="O11" s="100"/>
      <c r="P11" s="100"/>
      <c r="Q11" s="100"/>
      <c r="R11" s="100"/>
      <c r="S11" s="100"/>
      <c r="T11" s="100"/>
      <c r="U11" s="100"/>
      <c r="V11" s="100"/>
      <c r="W11" s="100"/>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6"/>
    </row>
    <row r="12" spans="1:62" s="24" customFormat="1" ht="18" x14ac:dyDescent="0.2">
      <c r="A12" s="23">
        <v>1.1000000000000001</v>
      </c>
      <c r="B12" s="34" t="s">
        <v>117</v>
      </c>
      <c r="C12" s="114">
        <v>45597</v>
      </c>
      <c r="D12" s="115">
        <f>IFERROR(VLOOKUP(C12,'Period Lookup'!$B$2:$C$49,2,FALSE),"-")</f>
        <v>11</v>
      </c>
      <c r="E12" s="116">
        <v>45597</v>
      </c>
      <c r="F12" s="76">
        <f>IFERROR(VLOOKUP(E12,'Period Lookup'!$B$2:$C$49,2,FALSE),"-")</f>
        <v>11</v>
      </c>
      <c r="G12" s="103">
        <f>IFERROR(VLOOKUP(E12,'Period Lookup'!$B:$C,2,FALSE)-VLOOKUP('GanttChart - V2'!C12,'Period Lookup'!$B:$C,2,FALSE)+1,"-")</f>
        <v>1</v>
      </c>
      <c r="H12" s="70">
        <v>45597</v>
      </c>
      <c r="I12" s="76">
        <f>IFERROR(VLOOKUP(H12,'Period Lookup'!$B$2:$C$49,2,FALSE),"-")</f>
        <v>11</v>
      </c>
      <c r="J12" s="102">
        <v>45597</v>
      </c>
      <c r="K12" s="76">
        <f>IFERROR(VLOOKUP(J12,'Period Lookup'!$B$2:$C$49,2,FALSE),"-")</f>
        <v>11</v>
      </c>
      <c r="L12" s="103">
        <f>IFERROR(VLOOKUP(J12,'Period Lookup'!$B:$C,2,FALSE)-VLOOKUP('GanttChart - V2'!H12,'Period Lookup'!$B:$C,2,FALSE)+1,"-")</f>
        <v>1</v>
      </c>
      <c r="M12" s="88">
        <f ca="1">IFERROR(IF(K12&lt;$C$5,100%,($C$5-I12)/(K12-I12)),"-")</f>
        <v>1</v>
      </c>
      <c r="N12" s="28"/>
      <c r="O12" s="101"/>
      <c r="P12" s="101"/>
      <c r="Q12" s="101"/>
      <c r="R12" s="101"/>
      <c r="S12" s="101"/>
      <c r="T12" s="101"/>
      <c r="U12" s="101"/>
      <c r="V12" s="101"/>
      <c r="W12" s="101"/>
      <c r="X12" s="107"/>
      <c r="Y12" s="110">
        <v>45626</v>
      </c>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row>
    <row r="13" spans="1:62" s="24" customFormat="1" ht="24" x14ac:dyDescent="0.2">
      <c r="A13" s="23">
        <v>1.2</v>
      </c>
      <c r="B13" s="34" t="s">
        <v>118</v>
      </c>
      <c r="C13" s="114">
        <v>45597</v>
      </c>
      <c r="D13" s="115">
        <f>IFERROR(VLOOKUP(C13,'Period Lookup'!$B$2:$C$49,2,FALSE),"-")</f>
        <v>11</v>
      </c>
      <c r="E13" s="116">
        <v>45627</v>
      </c>
      <c r="F13" s="76">
        <f>IFERROR(VLOOKUP(E13,'Period Lookup'!$B$2:$C$49,2,FALSE),"-")</f>
        <v>12</v>
      </c>
      <c r="G13" s="103">
        <f>IFERROR(VLOOKUP(E13,'Period Lookup'!$B:$C,2,FALSE)-VLOOKUP('GanttChart - V2'!C13,'Period Lookup'!$B:$C,2,FALSE)+1,"-")</f>
        <v>2</v>
      </c>
      <c r="H13" s="70">
        <v>45597</v>
      </c>
      <c r="I13" s="76">
        <f>IFERROR(VLOOKUP(H13,'Period Lookup'!$B$2:$C$49,2,FALSE),"-")</f>
        <v>11</v>
      </c>
      <c r="J13" s="102">
        <v>45778</v>
      </c>
      <c r="K13" s="76">
        <f>IFERROR(VLOOKUP(J13,'Period Lookup'!$B$2:$C$49,2,FALSE),"-")</f>
        <v>17</v>
      </c>
      <c r="L13" s="103">
        <f>IFERROR(VLOOKUP(J13,'Period Lookup'!$B:$C,2,FALSE)-VLOOKUP('GanttChart - V2'!H13,'Period Lookup'!$B:$C,2,FALSE)+1,"-")</f>
        <v>7</v>
      </c>
      <c r="M13" s="88">
        <f t="shared" ref="M13:M19" ca="1" si="1">IFERROR(IF(K13&lt;$C$5,100%,($C$5-I13)/(K13-I13)),"-")</f>
        <v>1</v>
      </c>
      <c r="N13" s="28"/>
      <c r="O13" s="101"/>
      <c r="P13" s="101"/>
      <c r="Q13" s="101"/>
      <c r="R13" s="101"/>
      <c r="S13" s="101"/>
      <c r="T13" s="101"/>
      <c r="U13" s="101"/>
      <c r="V13" s="101"/>
      <c r="W13" s="101"/>
      <c r="X13" s="107"/>
      <c r="Y13" s="108"/>
      <c r="Z13" s="108"/>
      <c r="AA13" s="108"/>
      <c r="AB13" s="108"/>
      <c r="AC13" s="108"/>
      <c r="AD13" s="108"/>
      <c r="AE13" s="110">
        <v>45427</v>
      </c>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row>
    <row r="14" spans="1:62" s="24" customFormat="1" ht="18" x14ac:dyDescent="0.2">
      <c r="A14" s="23">
        <v>1.3</v>
      </c>
      <c r="B14" s="34" t="s">
        <v>119</v>
      </c>
      <c r="C14" s="114">
        <v>45627</v>
      </c>
      <c r="D14" s="115">
        <f>IFERROR(VLOOKUP(C14,'Period Lookup'!$B$2:$C$49,2,FALSE),"-")</f>
        <v>12</v>
      </c>
      <c r="E14" s="116">
        <v>45627</v>
      </c>
      <c r="F14" s="76">
        <f>IFERROR(VLOOKUP(E14,'Period Lookup'!$B$2:$C$49,2,FALSE),"-")</f>
        <v>12</v>
      </c>
      <c r="G14" s="103">
        <f>IFERROR(VLOOKUP(E14,'Period Lookup'!$B:$C,2,FALSE)-VLOOKUP('GanttChart - V2'!C14,'Period Lookup'!$B:$C,2,FALSE)+1,"-")</f>
        <v>1</v>
      </c>
      <c r="H14" s="70">
        <v>45627</v>
      </c>
      <c r="I14" s="76">
        <f>IFERROR(VLOOKUP(H14,'Period Lookup'!$B$2:$C$49,2,FALSE),"-")</f>
        <v>12</v>
      </c>
      <c r="J14" s="102">
        <v>45627</v>
      </c>
      <c r="K14" s="76">
        <f>IFERROR(VLOOKUP(J14,'Period Lookup'!$B$2:$C$49,2,FALSE),"-")</f>
        <v>12</v>
      </c>
      <c r="L14" s="103">
        <f>IFERROR(VLOOKUP(J14,'Period Lookup'!$B:$C,2,FALSE)-VLOOKUP('GanttChart - V2'!H14,'Period Lookup'!$B:$C,2,FALSE)+1,"-")</f>
        <v>1</v>
      </c>
      <c r="M14" s="88">
        <f t="shared" ca="1" si="1"/>
        <v>1</v>
      </c>
      <c r="N14" s="28"/>
      <c r="O14" s="101"/>
      <c r="P14" s="101"/>
      <c r="Q14" s="101"/>
      <c r="R14" s="101"/>
      <c r="S14" s="101"/>
      <c r="T14" s="101"/>
      <c r="U14" s="101"/>
      <c r="V14" s="101"/>
      <c r="W14" s="101"/>
      <c r="X14" s="107"/>
      <c r="Y14" s="108"/>
      <c r="Z14" s="110">
        <v>45641</v>
      </c>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row>
    <row r="15" spans="1:62" s="24" customFormat="1" ht="18" x14ac:dyDescent="0.2">
      <c r="A15" s="23">
        <v>1.4</v>
      </c>
      <c r="B15" s="34" t="s">
        <v>120</v>
      </c>
      <c r="C15" s="114">
        <v>45778</v>
      </c>
      <c r="D15" s="115">
        <f>IFERROR(VLOOKUP(C15,'Period Lookup'!$B$2:$C$49,2,FALSE),"-")</f>
        <v>17</v>
      </c>
      <c r="E15" s="116">
        <v>45778</v>
      </c>
      <c r="F15" s="76">
        <f>IFERROR(VLOOKUP(E15,'Period Lookup'!$B$2:$C$49,2,FALSE),"-")</f>
        <v>17</v>
      </c>
      <c r="G15" s="103">
        <f>IFERROR(VLOOKUP(E15,'Period Lookup'!$B:$C,2,FALSE)-VLOOKUP('GanttChart - V2'!C15,'Period Lookup'!$B:$C,2,FALSE)+1,"-")</f>
        <v>1</v>
      </c>
      <c r="H15" s="70">
        <v>45778</v>
      </c>
      <c r="I15" s="76">
        <f>IFERROR(VLOOKUP(H15,'Period Lookup'!$B$2:$C$49,2,FALSE),"-")</f>
        <v>17</v>
      </c>
      <c r="J15" s="102">
        <v>45809</v>
      </c>
      <c r="K15" s="76">
        <f>IFERROR(VLOOKUP(J15,'Period Lookup'!$B$2:$C$49,2,FALSE),"-")</f>
        <v>18</v>
      </c>
      <c r="L15" s="103">
        <f>IFERROR(VLOOKUP(J15,'Period Lookup'!$B:$C,2,FALSE)-VLOOKUP('GanttChart - V2'!H15,'Period Lookup'!$B:$C,2,FALSE)+1,"-")</f>
        <v>2</v>
      </c>
      <c r="M15" s="88">
        <f t="shared" ca="1" si="1"/>
        <v>1</v>
      </c>
      <c r="N15" s="28"/>
      <c r="O15" s="101"/>
      <c r="P15" s="101"/>
      <c r="Q15" s="101"/>
      <c r="R15" s="101"/>
      <c r="S15" s="101"/>
      <c r="T15" s="101"/>
      <c r="U15" s="101"/>
      <c r="V15" s="101"/>
      <c r="W15" s="101"/>
      <c r="X15" s="107"/>
      <c r="Y15" s="108"/>
      <c r="Z15" s="108"/>
      <c r="AA15" s="108"/>
      <c r="AB15" s="108"/>
      <c r="AC15" s="108"/>
      <c r="AD15" s="108"/>
      <c r="AE15" s="108"/>
      <c r="AF15" s="110">
        <v>45833</v>
      </c>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row>
    <row r="16" spans="1:62" s="24" customFormat="1" ht="24" x14ac:dyDescent="0.2">
      <c r="A16" s="23">
        <v>1.5</v>
      </c>
      <c r="B16" s="78" t="s">
        <v>130</v>
      </c>
      <c r="C16" s="114">
        <v>45627</v>
      </c>
      <c r="D16" s="115">
        <f>IFERROR(VLOOKUP(C16,'Period Lookup'!$B$2:$C$49,2,FALSE),"-")</f>
        <v>12</v>
      </c>
      <c r="E16" s="116">
        <v>45689</v>
      </c>
      <c r="F16" s="76">
        <f>IFERROR(VLOOKUP(E16,'Period Lookup'!$B$2:$C$49,2,FALSE),"-")</f>
        <v>14</v>
      </c>
      <c r="G16" s="103">
        <f>IFERROR(VLOOKUP(E16,'Period Lookup'!$B:$C,2,FALSE)-VLOOKUP('GanttChart - V2'!C16,'Period Lookup'!$B:$C,2,FALSE)+1,"-")</f>
        <v>3</v>
      </c>
      <c r="H16" s="70">
        <v>45627</v>
      </c>
      <c r="I16" s="76">
        <f>IFERROR(VLOOKUP(H16,'Period Lookup'!$B$2:$C$49,2,FALSE),"-")</f>
        <v>12</v>
      </c>
      <c r="J16" s="102">
        <v>45689</v>
      </c>
      <c r="K16" s="76">
        <f>IFERROR(VLOOKUP(J16,'Period Lookup'!$B$2:$C$49,2,FALSE),"-")</f>
        <v>14</v>
      </c>
      <c r="L16" s="103">
        <f>IFERROR(VLOOKUP(J16,'Period Lookup'!$B:$C,2,FALSE)-VLOOKUP('GanttChart - V2'!H16,'Period Lookup'!$B:$C,2,FALSE)+1,"-")</f>
        <v>3</v>
      </c>
      <c r="M16" s="88">
        <f t="shared" ca="1" si="1"/>
        <v>1</v>
      </c>
      <c r="N16" s="28"/>
      <c r="O16" s="101"/>
      <c r="P16" s="101"/>
      <c r="Q16" s="101"/>
      <c r="R16" s="101"/>
      <c r="S16" s="101"/>
      <c r="T16" s="101"/>
      <c r="U16" s="101"/>
      <c r="V16" s="101"/>
      <c r="W16" s="101"/>
      <c r="X16" s="107"/>
      <c r="Y16" s="108"/>
      <c r="Z16" s="108"/>
      <c r="AA16" s="108"/>
      <c r="AB16" s="110">
        <v>45707</v>
      </c>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row>
    <row r="17" spans="1:62" s="24" customFormat="1" ht="18" x14ac:dyDescent="0.2">
      <c r="A17" s="23">
        <v>1.6</v>
      </c>
      <c r="B17" s="78" t="s">
        <v>131</v>
      </c>
      <c r="C17" s="114">
        <v>45689</v>
      </c>
      <c r="D17" s="115">
        <f>IFERROR(VLOOKUP(C17,'Period Lookup'!$B$2:$C$49,2,FALSE),"-")</f>
        <v>14</v>
      </c>
      <c r="E17" s="116">
        <v>45839</v>
      </c>
      <c r="F17" s="76">
        <f>IFERROR(VLOOKUP(E17,'Period Lookup'!$B$2:$C$49,2,FALSE),"-")</f>
        <v>19</v>
      </c>
      <c r="G17" s="103">
        <f>IFERROR(VLOOKUP(E17,'Period Lookup'!$B:$C,2,FALSE)-VLOOKUP('GanttChart - V2'!C17,'Period Lookup'!$B:$C,2,FALSE)+1,"-")</f>
        <v>6</v>
      </c>
      <c r="H17" s="70">
        <v>45689</v>
      </c>
      <c r="I17" s="76">
        <f>IFERROR(VLOOKUP(H17,'Period Lookup'!$B$2:$C$49,2,FALSE),"-")</f>
        <v>14</v>
      </c>
      <c r="J17" s="102">
        <v>45931</v>
      </c>
      <c r="K17" s="76">
        <f>IFERROR(VLOOKUP(J17,'Period Lookup'!$B$2:$C$49,2,FALSE),"-")</f>
        <v>22</v>
      </c>
      <c r="L17" s="103">
        <f>IFERROR(VLOOKUP(J17,'Period Lookup'!$B:$C,2,FALSE)-VLOOKUP('GanttChart - V2'!H17,'Period Lookup'!$B:$C,2,FALSE)+1,"-")</f>
        <v>9</v>
      </c>
      <c r="M17" s="88">
        <f t="shared" ca="1" si="1"/>
        <v>1</v>
      </c>
      <c r="N17" s="28"/>
      <c r="O17" s="101"/>
      <c r="P17" s="101"/>
      <c r="Q17" s="101"/>
      <c r="R17" s="101"/>
      <c r="S17" s="101"/>
      <c r="T17" s="101"/>
      <c r="U17" s="101"/>
      <c r="V17" s="101"/>
      <c r="W17" s="101"/>
      <c r="X17" s="107"/>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row>
    <row r="18" spans="1:62" s="24" customFormat="1" ht="18" x14ac:dyDescent="0.2">
      <c r="A18" s="23">
        <v>1.7</v>
      </c>
      <c r="B18" s="112" t="s">
        <v>121</v>
      </c>
      <c r="C18" s="114"/>
      <c r="D18" s="115" t="str">
        <f>IFERROR(VLOOKUP(C18,'Period Lookup'!$B$2:$C$49,2,FALSE),"-")</f>
        <v>-</v>
      </c>
      <c r="E18" s="116"/>
      <c r="F18" s="76" t="str">
        <f>IFERROR(VLOOKUP(E18,'Period Lookup'!$B$2:$C$49,2,FALSE),"-")</f>
        <v>-</v>
      </c>
      <c r="G18" s="103" t="str">
        <f>IFERROR(VLOOKUP(E18,'Period Lookup'!$B:$C,2,FALSE)-VLOOKUP('GanttChart - V2'!C18,'Period Lookup'!$B:$C,2,FALSE)+1,"-")</f>
        <v>-</v>
      </c>
      <c r="H18" s="70">
        <v>45778</v>
      </c>
      <c r="I18" s="76">
        <f>IFERROR(VLOOKUP(H18,'Period Lookup'!$B$2:$C$49,2,FALSE),"-")</f>
        <v>17</v>
      </c>
      <c r="J18" s="102">
        <v>45809</v>
      </c>
      <c r="K18" s="76">
        <f>IFERROR(VLOOKUP(J18,'Period Lookup'!$B$2:$C$49,2,FALSE),"-")</f>
        <v>18</v>
      </c>
      <c r="L18" s="103">
        <f>IFERROR(VLOOKUP(J18,'Period Lookup'!$B:$C,2,FALSE)-VLOOKUP('GanttChart - V2'!H18,'Period Lookup'!$B:$C,2,FALSE)+1,"-")</f>
        <v>2</v>
      </c>
      <c r="M18" s="88">
        <f t="shared" ca="1" si="1"/>
        <v>1</v>
      </c>
      <c r="N18" s="28"/>
      <c r="O18" s="101"/>
      <c r="P18" s="101"/>
      <c r="Q18" s="101"/>
      <c r="R18" s="101"/>
      <c r="S18" s="101"/>
      <c r="T18" s="101"/>
      <c r="U18" s="101"/>
      <c r="V18" s="101"/>
      <c r="W18" s="101"/>
      <c r="X18" s="107"/>
      <c r="Y18" s="108"/>
      <c r="Z18" s="108"/>
      <c r="AA18" s="108"/>
      <c r="AB18" s="108"/>
      <c r="AC18" s="108"/>
      <c r="AD18" s="108"/>
      <c r="AE18" s="108"/>
      <c r="AF18" s="110">
        <v>45831</v>
      </c>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row>
    <row r="19" spans="1:62" s="24" customFormat="1" ht="18" x14ac:dyDescent="0.2">
      <c r="A19" s="23">
        <v>1.8</v>
      </c>
      <c r="B19" s="112" t="s">
        <v>122</v>
      </c>
      <c r="C19" s="114"/>
      <c r="D19" s="115" t="str">
        <f>IFERROR(VLOOKUP(C19,'Period Lookup'!$B$2:$C$49,2,FALSE),"-")</f>
        <v>-</v>
      </c>
      <c r="E19" s="116"/>
      <c r="F19" s="76" t="str">
        <f>IFERROR(VLOOKUP(E19,'Period Lookup'!$B$2:$C$49,2,FALSE),"-")</f>
        <v>-</v>
      </c>
      <c r="G19" s="103" t="str">
        <f>IFERROR(VLOOKUP(E19,'Period Lookup'!$B:$C,2,FALSE)-VLOOKUP('GanttChart - V2'!C19,'Period Lookup'!$B:$C,2,FALSE)+1,"-")</f>
        <v>-</v>
      </c>
      <c r="H19" s="70">
        <v>45839</v>
      </c>
      <c r="I19" s="76">
        <f>IFERROR(VLOOKUP(H19,'Period Lookup'!$B$2:$C$49,2,FALSE),"-")</f>
        <v>19</v>
      </c>
      <c r="J19" s="102">
        <v>45870</v>
      </c>
      <c r="K19" s="76">
        <f>IFERROR(VLOOKUP(J19,'Period Lookup'!$B$2:$C$49,2,FALSE),"-")</f>
        <v>20</v>
      </c>
      <c r="L19" s="103">
        <f>IFERROR(VLOOKUP(J19,'Period Lookup'!$B:$C,2,FALSE)-VLOOKUP('GanttChart - V2'!H19,'Period Lookup'!$B:$C,2,FALSE)+1,"-")</f>
        <v>2</v>
      </c>
      <c r="M19" s="88">
        <f t="shared" ca="1" si="1"/>
        <v>1</v>
      </c>
      <c r="N19" s="28"/>
      <c r="O19" s="101"/>
      <c r="P19" s="101"/>
      <c r="Q19" s="101"/>
      <c r="R19" s="101"/>
      <c r="S19" s="101"/>
      <c r="T19" s="101"/>
      <c r="U19" s="101"/>
      <c r="V19" s="101"/>
      <c r="W19" s="101"/>
      <c r="X19" s="107"/>
      <c r="Y19" s="108"/>
      <c r="Z19" s="108"/>
      <c r="AA19" s="108"/>
      <c r="AB19" s="108"/>
      <c r="AC19" s="108"/>
      <c r="AD19" s="108"/>
      <c r="AE19" s="108"/>
      <c r="AF19" s="108"/>
      <c r="AG19" s="108"/>
      <c r="AH19" s="110">
        <v>45898</v>
      </c>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row>
    <row r="20" spans="1:62" s="22" customFormat="1" ht="63.75" x14ac:dyDescent="0.2">
      <c r="A20" s="25" t="str">
        <f>IF(ISERROR(VALUE(SUBSTITUTE(prevWBS,".",""))),"1",IF(ISERROR(FIND("`",SUBSTITUTE(prevWBS,".","`",1))),TEXT(VALUE(prevWBS)+1,"#"),TEXT(VALUE(LEFT(prevWBS,FIND("`",SUBSTITUTE(prevWBS,".","`",1))-1))+1,"#")))</f>
        <v>2</v>
      </c>
      <c r="B20" s="77" t="s">
        <v>129</v>
      </c>
      <c r="C20" s="68"/>
      <c r="D20" s="71"/>
      <c r="E20" s="72"/>
      <c r="F20" s="72"/>
      <c r="G20" s="83"/>
      <c r="H20" s="71"/>
      <c r="I20" s="71"/>
      <c r="J20" s="72"/>
      <c r="K20" s="71"/>
      <c r="L20" s="83"/>
      <c r="M20" s="87"/>
      <c r="N20" s="27"/>
      <c r="O20" s="100"/>
      <c r="P20" s="100"/>
      <c r="Q20" s="100"/>
      <c r="R20" s="100"/>
      <c r="S20" s="100"/>
      <c r="T20" s="100"/>
      <c r="U20" s="100"/>
      <c r="V20" s="100"/>
      <c r="W20" s="100"/>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row>
    <row r="21" spans="1:62" s="24" customFormat="1" ht="24" x14ac:dyDescent="0.2">
      <c r="A21" s="23">
        <v>2.1</v>
      </c>
      <c r="B21" s="34" t="s">
        <v>124</v>
      </c>
      <c r="C21" s="114">
        <v>45689</v>
      </c>
      <c r="D21" s="115">
        <f>IFERROR(VLOOKUP(C21,'Period Lookup'!$B$2:$C$49,2,FALSE),"-")</f>
        <v>14</v>
      </c>
      <c r="E21" s="116">
        <v>45901</v>
      </c>
      <c r="F21" s="76">
        <f>IFERROR(VLOOKUP(E21,'Period Lookup'!$B$2:$C$49,2,FALSE),"-")</f>
        <v>21</v>
      </c>
      <c r="G21" s="103">
        <f>IFERROR(VLOOKUP(E21,'Period Lookup'!$B:$C,2,FALSE)-VLOOKUP('GanttChart - V2'!C21,'Period Lookup'!$B:$C,2,FALSE)+1,"-")</f>
        <v>8</v>
      </c>
      <c r="H21" s="70">
        <v>45689</v>
      </c>
      <c r="I21" s="76">
        <f>IFERROR(VLOOKUP(H21,'Period Lookup'!$B$2:$C$49,2,FALSE),"-")</f>
        <v>14</v>
      </c>
      <c r="J21" s="102">
        <v>45931</v>
      </c>
      <c r="K21" s="76">
        <f>IFERROR(VLOOKUP(J21,'Period Lookup'!$B$2:$C$49,2,FALSE),"-")</f>
        <v>22</v>
      </c>
      <c r="L21" s="103">
        <f>IFERROR(VLOOKUP(J21,'Period Lookup'!$B:$C,2,FALSE)-VLOOKUP('GanttChart - V2'!H21,'Period Lookup'!$B:$C,2,FALSE)+1,"-")</f>
        <v>9</v>
      </c>
      <c r="M21" s="88">
        <f t="shared" ref="M21:M25" ca="1" si="2">IFERROR(IF(K21&lt;$C$5,100%,($C$5-I21)/(K21-I21)),"-")</f>
        <v>1</v>
      </c>
      <c r="N21" s="28"/>
      <c r="O21" s="101"/>
      <c r="P21" s="101"/>
      <c r="Q21" s="101"/>
      <c r="R21" s="101"/>
      <c r="S21" s="101"/>
      <c r="T21" s="101"/>
      <c r="U21" s="101"/>
      <c r="V21" s="101"/>
      <c r="W21" s="101"/>
      <c r="X21" s="107"/>
      <c r="Y21" s="108"/>
      <c r="Z21" s="108"/>
      <c r="AA21" s="108"/>
      <c r="AB21" s="108"/>
      <c r="AC21" s="108"/>
      <c r="AD21" s="108"/>
      <c r="AE21" s="108"/>
      <c r="AF21" s="108"/>
      <c r="AG21" s="108"/>
      <c r="AH21" s="108"/>
      <c r="AI21" s="108"/>
      <c r="AJ21" s="108"/>
      <c r="AK21" s="113">
        <v>45980</v>
      </c>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row>
    <row r="22" spans="1:62" s="24" customFormat="1" ht="24" x14ac:dyDescent="0.2">
      <c r="A22" s="23">
        <f>A21+0.1</f>
        <v>2.2000000000000002</v>
      </c>
      <c r="B22" s="34" t="s">
        <v>125</v>
      </c>
      <c r="C22" s="114">
        <v>45931</v>
      </c>
      <c r="D22" s="115">
        <f>IFERROR(VLOOKUP(C22,'Period Lookup'!$B$2:$C$49,2,FALSE),"-")</f>
        <v>22</v>
      </c>
      <c r="E22" s="116">
        <v>45931</v>
      </c>
      <c r="F22" s="76">
        <f>IFERROR(VLOOKUP(E22,'Period Lookup'!$B$2:$C$49,2,FALSE),"-")</f>
        <v>22</v>
      </c>
      <c r="G22" s="103">
        <f>IFERROR(VLOOKUP(E22,'Period Lookup'!$B:$C,2,FALSE)-VLOOKUP('GanttChart - V2'!C22,'Period Lookup'!$B:$C,2,FALSE)+1,"-")</f>
        <v>1</v>
      </c>
      <c r="H22" s="70"/>
      <c r="I22" s="76" t="str">
        <f>IFERROR(VLOOKUP(H22,'Period Lookup'!$B$2:$C$49,2,FALSE),"-")</f>
        <v>-</v>
      </c>
      <c r="J22" s="102"/>
      <c r="K22" s="76" t="str">
        <f>IFERROR(VLOOKUP(J22,'Period Lookup'!$B$2:$C$49,2,FALSE),"-")</f>
        <v>-</v>
      </c>
      <c r="L22" s="103" t="str">
        <f>IFERROR(VLOOKUP(J22,'Period Lookup'!$B:$C,2,FALSE)-VLOOKUP('GanttChart - V2'!H22,'Period Lookup'!$B:$C,2,FALSE)+1,"-")</f>
        <v>-</v>
      </c>
      <c r="M22" s="88" t="str">
        <f t="shared" ca="1" si="2"/>
        <v>-</v>
      </c>
      <c r="N22" s="28"/>
      <c r="O22" s="101"/>
      <c r="P22" s="101"/>
      <c r="Q22" s="101"/>
      <c r="R22" s="101"/>
      <c r="S22" s="101"/>
      <c r="T22" s="101"/>
      <c r="U22" s="101"/>
      <c r="V22" s="101"/>
      <c r="W22" s="101"/>
      <c r="X22" s="107"/>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row>
    <row r="23" spans="1:62" s="24" customFormat="1" ht="18" x14ac:dyDescent="0.2">
      <c r="A23" s="23">
        <f t="shared" ref="A23:A25" si="3">A22+0.1</f>
        <v>2.3000000000000003</v>
      </c>
      <c r="B23" s="34" t="s">
        <v>126</v>
      </c>
      <c r="C23" s="114">
        <v>45962</v>
      </c>
      <c r="D23" s="115">
        <f>IFERROR(VLOOKUP(C23,'Period Lookup'!$B$2:$C$49,2,FALSE),"-")</f>
        <v>23</v>
      </c>
      <c r="E23" s="116">
        <v>46235</v>
      </c>
      <c r="F23" s="76">
        <f>IFERROR(VLOOKUP(E23,'Period Lookup'!$B$2:$C$49,2,FALSE),"-")</f>
        <v>32</v>
      </c>
      <c r="G23" s="103">
        <f>IFERROR(VLOOKUP(E23,'Period Lookup'!$B:$C,2,FALSE)-VLOOKUP('GanttChart - V2'!C23,'Period Lookup'!$B:$C,2,FALSE)+1,"-")</f>
        <v>10</v>
      </c>
      <c r="H23" s="70"/>
      <c r="I23" s="76" t="str">
        <f>IFERROR(VLOOKUP(H23,'Period Lookup'!$B$2:$C$49,2,FALSE),"-")</f>
        <v>-</v>
      </c>
      <c r="J23" s="102"/>
      <c r="K23" s="76" t="str">
        <f>IFERROR(VLOOKUP(J23,'Period Lookup'!$B$2:$C$49,2,FALSE),"-")</f>
        <v>-</v>
      </c>
      <c r="L23" s="103" t="str">
        <f>IFERROR(VLOOKUP(J23,'Period Lookup'!$B:$C,2,FALSE)-VLOOKUP('GanttChart - V2'!H23,'Period Lookup'!$B:$C,2,FALSE)+1,"-")</f>
        <v>-</v>
      </c>
      <c r="M23" s="88" t="str">
        <f t="shared" ca="1" si="2"/>
        <v>-</v>
      </c>
      <c r="N23" s="28"/>
      <c r="O23" s="101"/>
      <c r="P23" s="101"/>
      <c r="Q23" s="101"/>
      <c r="R23" s="101"/>
      <c r="S23" s="101"/>
      <c r="T23" s="101"/>
      <c r="U23" s="101"/>
      <c r="V23" s="101"/>
      <c r="W23" s="101"/>
      <c r="X23" s="107"/>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row>
    <row r="24" spans="1:62" s="24" customFormat="1" ht="36" x14ac:dyDescent="0.2">
      <c r="A24" s="23">
        <f t="shared" si="3"/>
        <v>2.4000000000000004</v>
      </c>
      <c r="B24" s="34" t="s">
        <v>127</v>
      </c>
      <c r="C24" s="114">
        <v>45689</v>
      </c>
      <c r="D24" s="115">
        <f>IFERROR(VLOOKUP(C24,'Period Lookup'!$B$2:$C$49,2,FALSE),"-")</f>
        <v>14</v>
      </c>
      <c r="E24" s="116">
        <v>45931</v>
      </c>
      <c r="F24" s="76">
        <f>IFERROR(VLOOKUP(E24,'Period Lookup'!$B$2:$C$49,2,FALSE),"-")</f>
        <v>22</v>
      </c>
      <c r="G24" s="103">
        <f>IFERROR(VLOOKUP(E24,'Period Lookup'!$B:$C,2,FALSE)-VLOOKUP('GanttChart - V2'!C24,'Period Lookup'!$B:$C,2,FALSE)+1,"-")</f>
        <v>9</v>
      </c>
      <c r="H24" s="70">
        <v>45689</v>
      </c>
      <c r="I24" s="76">
        <f>IFERROR(VLOOKUP(H24,'Period Lookup'!$B$2:$C$49,2,FALSE),"-")</f>
        <v>14</v>
      </c>
      <c r="J24" s="102">
        <v>45931</v>
      </c>
      <c r="K24" s="76">
        <f>IFERROR(VLOOKUP(J24,'Period Lookup'!$B$2:$C$49,2,FALSE),"-")</f>
        <v>22</v>
      </c>
      <c r="L24" s="103">
        <f>IFERROR(VLOOKUP(J24,'Period Lookup'!$B:$C,2,FALSE)-VLOOKUP('GanttChart - V2'!H24,'Period Lookup'!$B:$C,2,FALSE)+1,"-")</f>
        <v>9</v>
      </c>
      <c r="M24" s="88">
        <f t="shared" ca="1" si="2"/>
        <v>1</v>
      </c>
      <c r="N24" s="28"/>
      <c r="O24" s="101"/>
      <c r="P24" s="101"/>
      <c r="Q24" s="101"/>
      <c r="R24" s="101"/>
      <c r="S24" s="101"/>
      <c r="T24" s="101"/>
      <c r="U24" s="101"/>
      <c r="V24" s="101"/>
      <c r="W24" s="101"/>
      <c r="X24" s="107"/>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row>
    <row r="25" spans="1:62" s="24" customFormat="1" ht="24" x14ac:dyDescent="0.2">
      <c r="A25" s="23">
        <f t="shared" si="3"/>
        <v>2.5000000000000004</v>
      </c>
      <c r="B25" s="78" t="s">
        <v>128</v>
      </c>
      <c r="C25" s="114">
        <v>45962</v>
      </c>
      <c r="D25" s="115">
        <f>IFERROR(VLOOKUP(C25,'Period Lookup'!$B$2:$C$49,2,FALSE),"-")</f>
        <v>23</v>
      </c>
      <c r="E25" s="116">
        <v>46082</v>
      </c>
      <c r="F25" s="76">
        <f>IFERROR(VLOOKUP(E25,'Period Lookup'!$B$2:$C$49,2,FALSE),"-")</f>
        <v>27</v>
      </c>
      <c r="G25" s="103">
        <f>IFERROR(VLOOKUP(E25,'Period Lookup'!$B:$C,2,FALSE)-VLOOKUP('GanttChart - V2'!C25,'Period Lookup'!$B:$C,2,FALSE)+1,"-")</f>
        <v>5</v>
      </c>
      <c r="H25" s="70"/>
      <c r="I25" s="76" t="str">
        <f>IFERROR(VLOOKUP(H25,'Period Lookup'!$B$2:$C$49,2,FALSE),"-")</f>
        <v>-</v>
      </c>
      <c r="J25" s="102"/>
      <c r="K25" s="76" t="str">
        <f>IFERROR(VLOOKUP(J25,'Period Lookup'!$B$2:$C$49,2,FALSE),"-")</f>
        <v>-</v>
      </c>
      <c r="L25" s="103" t="str">
        <f>IFERROR(VLOOKUP(J25,'Period Lookup'!$B:$C,2,FALSE)-VLOOKUP('GanttChart - V2'!H25,'Period Lookup'!$B:$C,2,FALSE)+1,"-")</f>
        <v>-</v>
      </c>
      <c r="M25" s="88" t="str">
        <f t="shared" ca="1" si="2"/>
        <v>-</v>
      </c>
      <c r="N25" s="28"/>
      <c r="O25" s="101"/>
      <c r="P25" s="101"/>
      <c r="Q25" s="101"/>
      <c r="R25" s="101"/>
      <c r="S25" s="101"/>
      <c r="T25" s="101"/>
      <c r="U25" s="101"/>
      <c r="V25" s="101"/>
      <c r="W25" s="101"/>
      <c r="X25" s="107"/>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row>
    <row r="26" spans="1:62" s="22" customFormat="1" ht="37.5" x14ac:dyDescent="0.2">
      <c r="A26" s="25" t="str">
        <f>IF(ISERROR(VALUE(SUBSTITUTE(prevWBS,".",""))),"1",IF(ISERROR(FIND("`",SUBSTITUTE(prevWBS,".","`",1))),TEXT(VALUE(prevWBS)+1,"#"),TEXT(VALUE(LEFT(prevWBS,FIND("`",SUBSTITUTE(prevWBS,".","`",1))-1))+1,"#")))</f>
        <v>3</v>
      </c>
      <c r="B26" s="77" t="s">
        <v>137</v>
      </c>
      <c r="C26" s="68"/>
      <c r="D26" s="26"/>
      <c r="E26" s="30"/>
      <c r="F26" s="30"/>
      <c r="G26" s="69"/>
      <c r="H26" s="68"/>
      <c r="I26" s="26"/>
      <c r="J26" s="30"/>
      <c r="K26" s="26"/>
      <c r="L26" s="69"/>
      <c r="M26" s="87"/>
      <c r="N26" s="27"/>
      <c r="O26" s="100"/>
      <c r="P26" s="100"/>
      <c r="Q26" s="100"/>
      <c r="R26" s="100"/>
      <c r="S26" s="100"/>
      <c r="T26" s="100"/>
      <c r="U26" s="100"/>
      <c r="V26" s="100"/>
      <c r="W26" s="100"/>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row>
    <row r="27" spans="1:62" s="24" customFormat="1" ht="24" x14ac:dyDescent="0.2">
      <c r="A27" s="23">
        <v>3.1</v>
      </c>
      <c r="B27" s="34" t="s">
        <v>138</v>
      </c>
      <c r="C27" s="114">
        <v>45689</v>
      </c>
      <c r="D27" s="115">
        <f>IFERROR(VLOOKUP(C27,'Period Lookup'!$B$2:$C$49,2,FALSE),"-")</f>
        <v>14</v>
      </c>
      <c r="E27" s="116">
        <v>45689</v>
      </c>
      <c r="F27" s="76">
        <f>IFERROR(VLOOKUP(E27,'Period Lookup'!$B$2:$C$49,2,FALSE),"-")</f>
        <v>14</v>
      </c>
      <c r="G27" s="103">
        <f>IFERROR(VLOOKUP(E27,'Period Lookup'!$B:$C,2,FALSE)-VLOOKUP('GanttChart - V2'!C27,'Period Lookup'!$B:$C,2,FALSE)+1,"-")</f>
        <v>1</v>
      </c>
      <c r="H27" s="70">
        <v>45689</v>
      </c>
      <c r="I27" s="76">
        <f>IFERROR(VLOOKUP(H27,'Period Lookup'!$B$2:$C$49,2,FALSE),"-")</f>
        <v>14</v>
      </c>
      <c r="J27" s="102">
        <v>45809</v>
      </c>
      <c r="K27" s="76">
        <f>IFERROR(VLOOKUP(J27,'Period Lookup'!$B$2:$C$49,2,FALSE),"-")</f>
        <v>18</v>
      </c>
      <c r="L27" s="103">
        <f>IFERROR(VLOOKUP(J27,'Period Lookup'!$B:$C,2,FALSE)-VLOOKUP('GanttChart - V2'!H27,'Period Lookup'!$B:$C,2,FALSE)+1,"-")</f>
        <v>5</v>
      </c>
      <c r="M27" s="88">
        <f t="shared" ref="M27:M32" ca="1" si="4">IFERROR(IF(K27&lt;$C$5,100%,($C$5-I27)/(K27-I27)),"-")</f>
        <v>1</v>
      </c>
      <c r="N27" s="28"/>
      <c r="O27" s="101"/>
      <c r="P27" s="101"/>
      <c r="Q27" s="101"/>
      <c r="R27" s="101"/>
      <c r="S27" s="101"/>
      <c r="T27" s="101"/>
      <c r="U27" s="101"/>
      <c r="V27" s="101"/>
      <c r="W27" s="101"/>
      <c r="X27" s="107"/>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row>
    <row r="28" spans="1:62" s="24" customFormat="1" ht="18" x14ac:dyDescent="0.2">
      <c r="A28" s="23">
        <f t="shared" ref="A28:A32" si="5">A27+0.1</f>
        <v>3.2</v>
      </c>
      <c r="B28" s="34" t="s">
        <v>132</v>
      </c>
      <c r="C28" s="114">
        <v>45717</v>
      </c>
      <c r="D28" s="115">
        <f>IFERROR(VLOOKUP(C28,'Period Lookup'!$B$2:$C$49,2,FALSE),"-")</f>
        <v>15</v>
      </c>
      <c r="E28" s="116">
        <v>45778</v>
      </c>
      <c r="F28" s="76">
        <f>IFERROR(VLOOKUP(E28,'Period Lookup'!$B$2:$C$49,2,FALSE),"-")</f>
        <v>17</v>
      </c>
      <c r="G28" s="103">
        <f>IFERROR(VLOOKUP(E28,'Period Lookup'!$B:$C,2,FALSE)-VLOOKUP('GanttChart - V2'!C28,'Period Lookup'!$B:$C,2,FALSE)+1,"-")</f>
        <v>3</v>
      </c>
      <c r="H28" s="70">
        <v>45839</v>
      </c>
      <c r="I28" s="76">
        <f>IFERROR(VLOOKUP(H28,'Period Lookup'!$B$2:$C$49,2,FALSE),"-")</f>
        <v>19</v>
      </c>
      <c r="J28" s="102">
        <v>45931</v>
      </c>
      <c r="K28" s="76">
        <f>IFERROR(VLOOKUP(J28,'Period Lookup'!$B$2:$C$49,2,FALSE),"-")</f>
        <v>22</v>
      </c>
      <c r="L28" s="103">
        <f>IFERROR(VLOOKUP(J28,'Period Lookup'!$B:$C,2,FALSE)-VLOOKUP('GanttChart - V2'!H28,'Period Lookup'!$B:$C,2,FALSE)+1,"-")</f>
        <v>4</v>
      </c>
      <c r="M28" s="88">
        <f t="shared" ca="1" si="4"/>
        <v>1</v>
      </c>
      <c r="N28" s="28"/>
      <c r="O28" s="101"/>
      <c r="P28" s="101"/>
      <c r="Q28" s="101"/>
      <c r="R28" s="101"/>
      <c r="S28" s="101"/>
      <c r="T28" s="101"/>
      <c r="U28" s="101"/>
      <c r="V28" s="101"/>
      <c r="W28" s="101"/>
      <c r="X28" s="107"/>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row>
    <row r="29" spans="1:62" s="24" customFormat="1" ht="18" x14ac:dyDescent="0.2">
      <c r="A29" s="23">
        <f t="shared" si="5"/>
        <v>3.3000000000000003</v>
      </c>
      <c r="B29" s="34" t="s">
        <v>133</v>
      </c>
      <c r="C29" s="114">
        <v>45778</v>
      </c>
      <c r="D29" s="115">
        <f>IFERROR(VLOOKUP(C29,'Period Lookup'!$B$2:$C$49,2,FALSE),"-")</f>
        <v>17</v>
      </c>
      <c r="E29" s="116">
        <v>45809</v>
      </c>
      <c r="F29" s="76">
        <f>IFERROR(VLOOKUP(E29,'Period Lookup'!$B$2:$C$49,2,FALSE),"-")</f>
        <v>18</v>
      </c>
      <c r="G29" s="103">
        <f>IFERROR(VLOOKUP(E29,'Period Lookup'!$B:$C,2,FALSE)-VLOOKUP('GanttChart - V2'!C29,'Period Lookup'!$B:$C,2,FALSE)+1,"-")</f>
        <v>2</v>
      </c>
      <c r="H29" s="70">
        <v>45901</v>
      </c>
      <c r="I29" s="76">
        <f>IFERROR(VLOOKUP(H29,'Period Lookup'!$B$2:$C$49,2,FALSE),"-")</f>
        <v>21</v>
      </c>
      <c r="J29" s="102"/>
      <c r="K29" s="76" t="str">
        <f>IFERROR(VLOOKUP(J29,'Period Lookup'!$B$2:$C$49,2,FALSE),"-")</f>
        <v>-</v>
      </c>
      <c r="L29" s="103" t="str">
        <f>IFERROR(VLOOKUP(J29,'Period Lookup'!$B:$C,2,FALSE)-VLOOKUP('GanttChart - V2'!H29,'Period Lookup'!$B:$C,2,FALSE)+1,"-")</f>
        <v>-</v>
      </c>
      <c r="M29" s="88" t="str">
        <f t="shared" ca="1" si="4"/>
        <v>-</v>
      </c>
      <c r="N29" s="28"/>
      <c r="O29" s="101"/>
      <c r="P29" s="101"/>
      <c r="Q29" s="101"/>
      <c r="R29" s="101"/>
      <c r="S29" s="101"/>
      <c r="T29" s="101"/>
      <c r="U29" s="101"/>
      <c r="V29" s="101"/>
      <c r="W29" s="101"/>
      <c r="X29" s="107"/>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row>
    <row r="30" spans="1:62" s="24" customFormat="1" ht="36" x14ac:dyDescent="0.2">
      <c r="A30" s="23">
        <f t="shared" si="5"/>
        <v>3.4000000000000004</v>
      </c>
      <c r="B30" s="34" t="s">
        <v>134</v>
      </c>
      <c r="C30" s="114">
        <v>45839</v>
      </c>
      <c r="D30" s="115">
        <f>IFERROR(VLOOKUP(C30,'Period Lookup'!$B$2:$C$49,2,FALSE),"-")</f>
        <v>19</v>
      </c>
      <c r="E30" s="116">
        <v>45839</v>
      </c>
      <c r="F30" s="76">
        <f>IFERROR(VLOOKUP(E30,'Period Lookup'!$B$2:$C$49,2,FALSE),"-")</f>
        <v>19</v>
      </c>
      <c r="G30" s="103">
        <f>IFERROR(VLOOKUP(E30,'Period Lookup'!$B:$C,2,FALSE)-VLOOKUP('GanttChart - V2'!C30,'Period Lookup'!$B:$C,2,FALSE)+1,"-")</f>
        <v>1</v>
      </c>
      <c r="H30" s="70">
        <v>45962</v>
      </c>
      <c r="I30" s="76">
        <f>IFERROR(VLOOKUP(H30,'Period Lookup'!$B$2:$C$49,2,FALSE),"-")</f>
        <v>23</v>
      </c>
      <c r="J30" s="102"/>
      <c r="K30" s="76" t="str">
        <f>IFERROR(VLOOKUP(J30,'Period Lookup'!$B$2:$C$49,2,FALSE),"-")</f>
        <v>-</v>
      </c>
      <c r="L30" s="103" t="str">
        <f>IFERROR(VLOOKUP(J30,'Period Lookup'!$B:$C,2,FALSE)-VLOOKUP('GanttChart - V2'!H30,'Period Lookup'!$B:$C,2,FALSE)+1,"-")</f>
        <v>-</v>
      </c>
      <c r="M30" s="88" t="str">
        <f t="shared" ca="1" si="4"/>
        <v>-</v>
      </c>
      <c r="N30" s="28"/>
      <c r="O30" s="101"/>
      <c r="P30" s="101"/>
      <c r="Q30" s="101"/>
      <c r="R30" s="101"/>
      <c r="S30" s="101"/>
      <c r="T30" s="101"/>
      <c r="U30" s="101"/>
      <c r="V30" s="101"/>
      <c r="W30" s="101"/>
      <c r="X30" s="107"/>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row>
    <row r="31" spans="1:62" s="24" customFormat="1" ht="36" x14ac:dyDescent="0.2">
      <c r="A31" s="23">
        <f t="shared" si="5"/>
        <v>3.5000000000000004</v>
      </c>
      <c r="B31" s="78" t="s">
        <v>135</v>
      </c>
      <c r="C31" s="114">
        <v>45870</v>
      </c>
      <c r="D31" s="115">
        <f>IFERROR(VLOOKUP(C31,'Period Lookup'!$B$2:$C$49,2,FALSE),"-")</f>
        <v>20</v>
      </c>
      <c r="E31" s="116">
        <v>45962</v>
      </c>
      <c r="F31" s="76">
        <f>IFERROR(VLOOKUP(E31,'Period Lookup'!$B$2:$C$49,2,FALSE),"-")</f>
        <v>23</v>
      </c>
      <c r="G31" s="103">
        <f>IFERROR(VLOOKUP(E31,'Period Lookup'!$B:$C,2,FALSE)-VLOOKUP('GanttChart - V2'!C31,'Period Lookup'!$B:$C,2,FALSE)+1,"-")</f>
        <v>4</v>
      </c>
      <c r="H31" s="70">
        <v>45992</v>
      </c>
      <c r="I31" s="76">
        <f>IFERROR(VLOOKUP(H31,'Period Lookup'!$B$2:$C$49,2,FALSE),"-")</f>
        <v>24</v>
      </c>
      <c r="J31" s="102"/>
      <c r="K31" s="76" t="str">
        <f>IFERROR(VLOOKUP(J31,'Period Lookup'!$B$2:$C$49,2,FALSE),"-")</f>
        <v>-</v>
      </c>
      <c r="L31" s="103" t="str">
        <f>IFERROR(VLOOKUP(J31,'Period Lookup'!$B:$C,2,FALSE)-VLOOKUP('GanttChart - V2'!H31,'Period Lookup'!$B:$C,2,FALSE)+1,"-")</f>
        <v>-</v>
      </c>
      <c r="M31" s="88" t="str">
        <f t="shared" ca="1" si="4"/>
        <v>-</v>
      </c>
      <c r="N31" s="28"/>
      <c r="O31" s="101"/>
      <c r="P31" s="101"/>
      <c r="Q31" s="101"/>
      <c r="R31" s="101"/>
      <c r="S31" s="101"/>
      <c r="T31" s="101"/>
      <c r="U31" s="101"/>
      <c r="V31" s="101"/>
      <c r="W31" s="101"/>
      <c r="X31" s="107"/>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row>
    <row r="32" spans="1:62" s="24" customFormat="1" ht="24" x14ac:dyDescent="0.2">
      <c r="A32" s="23">
        <f t="shared" si="5"/>
        <v>3.6000000000000005</v>
      </c>
      <c r="B32" s="78" t="s">
        <v>136</v>
      </c>
      <c r="C32" s="114">
        <v>45992</v>
      </c>
      <c r="D32" s="115">
        <f>IFERROR(VLOOKUP(C32,'Period Lookup'!$B$2:$C$49,2,FALSE),"-")</f>
        <v>24</v>
      </c>
      <c r="E32" s="116">
        <v>45992</v>
      </c>
      <c r="F32" s="76">
        <f>IFERROR(VLOOKUP(E32,'Period Lookup'!$B$2:$C$49,2,FALSE),"-")</f>
        <v>24</v>
      </c>
      <c r="G32" s="103">
        <f>IFERROR(VLOOKUP(E32,'Period Lookup'!$B:$C,2,FALSE)-VLOOKUP('GanttChart - V2'!C32,'Period Lookup'!$B:$C,2,FALSE)+1,"-")</f>
        <v>1</v>
      </c>
      <c r="H32" s="70">
        <v>46023</v>
      </c>
      <c r="I32" s="76">
        <f>IFERROR(VLOOKUP(H32,'Period Lookup'!$B$2:$C$49,2,FALSE),"-")</f>
        <v>25</v>
      </c>
      <c r="J32" s="102"/>
      <c r="K32" s="76" t="str">
        <f>IFERROR(VLOOKUP(J32,'Period Lookup'!$B$2:$C$49,2,FALSE),"-")</f>
        <v>-</v>
      </c>
      <c r="L32" s="103" t="str">
        <f>IFERROR(VLOOKUP(J32,'Period Lookup'!$B:$C,2,FALSE)-VLOOKUP('GanttChart - V2'!H32,'Period Lookup'!$B:$C,2,FALSE)+1,"-")</f>
        <v>-</v>
      </c>
      <c r="M32" s="88" t="str">
        <f t="shared" ca="1" si="4"/>
        <v>-</v>
      </c>
      <c r="N32" s="28"/>
      <c r="O32" s="101"/>
      <c r="P32" s="101"/>
      <c r="Q32" s="101"/>
      <c r="R32" s="101"/>
      <c r="S32" s="101"/>
      <c r="T32" s="101"/>
      <c r="U32" s="101"/>
      <c r="V32" s="101"/>
      <c r="W32" s="101"/>
      <c r="X32" s="107"/>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row>
    <row r="33" spans="1:62" s="22" customFormat="1" ht="52.5" x14ac:dyDescent="0.2">
      <c r="A33" s="25" t="str">
        <f>IF(ISERROR(VALUE(SUBSTITUTE(prevWBS,".",""))),"1",IF(ISERROR(FIND("`",SUBSTITUTE(prevWBS,".","`",1))),TEXT(VALUE(prevWBS)+1,"#"),TEXT(VALUE(LEFT(prevWBS,FIND("`",SUBSTITUTE(prevWBS,".","`",1))-1))+1,"#")))</f>
        <v>4</v>
      </c>
      <c r="B33" s="77" t="s">
        <v>140</v>
      </c>
      <c r="C33" s="68"/>
      <c r="D33" s="26"/>
      <c r="E33" s="30"/>
      <c r="F33" s="30"/>
      <c r="G33" s="69"/>
      <c r="H33" s="68"/>
      <c r="I33" s="26"/>
      <c r="J33" s="30"/>
      <c r="K33" s="26"/>
      <c r="L33" s="69"/>
      <c r="M33" s="87"/>
      <c r="N33" s="27"/>
      <c r="O33" s="100"/>
      <c r="P33" s="100"/>
      <c r="Q33" s="100"/>
      <c r="R33" s="100"/>
      <c r="S33" s="100"/>
      <c r="T33" s="100"/>
      <c r="U33" s="100"/>
      <c r="V33" s="100"/>
      <c r="W33" s="100"/>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c r="BJ33" s="106"/>
    </row>
    <row r="34" spans="1:62" s="24" customFormat="1" ht="36" x14ac:dyDescent="0.2">
      <c r="A34" s="23">
        <f>A33+0.1</f>
        <v>4.0999999999999996</v>
      </c>
      <c r="B34" s="34" t="s">
        <v>139</v>
      </c>
      <c r="C34" s="114">
        <v>46023</v>
      </c>
      <c r="D34" s="115">
        <f>IFERROR(VLOOKUP(C34,'Period Lookup'!$B$2:$C$49,2,FALSE),"-")</f>
        <v>25</v>
      </c>
      <c r="E34" s="116">
        <v>46113</v>
      </c>
      <c r="F34" s="76">
        <f>IFERROR(VLOOKUP(E34,'Period Lookup'!$B$2:$C$49,2,FALSE),"-")</f>
        <v>28</v>
      </c>
      <c r="G34" s="103">
        <f>IFERROR(VLOOKUP(E34,'Period Lookup'!$B:$C,2,FALSE)-VLOOKUP('GanttChart - V2'!C34,'Period Lookup'!$B:$C,2,FALSE)+1,"-")</f>
        <v>4</v>
      </c>
      <c r="H34" s="70"/>
      <c r="I34" s="76" t="str">
        <f>IFERROR(VLOOKUP(H34,'Period Lookup'!$B$2:$C$49,2,FALSE),"-")</f>
        <v>-</v>
      </c>
      <c r="J34" s="102"/>
      <c r="K34" s="76" t="str">
        <f>IFERROR(VLOOKUP(J34,'Period Lookup'!$B$2:$C$49,2,FALSE),"-")</f>
        <v>-</v>
      </c>
      <c r="L34" s="103" t="str">
        <f>IFERROR(VLOOKUP(J34,'Period Lookup'!$B:$C,2,FALSE)-VLOOKUP('GanttChart - V2'!H34,'Period Lookup'!$B:$C,2,FALSE)+1,"-")</f>
        <v>-</v>
      </c>
      <c r="M34" s="88" t="str">
        <f ca="1">IFERROR(IF(K34&lt;$C$5,100%,($C$5-I34)/(K34-I34)),"-")</f>
        <v>-</v>
      </c>
      <c r="N34" s="28"/>
      <c r="O34" s="101"/>
      <c r="P34" s="101"/>
      <c r="Q34" s="101"/>
      <c r="R34" s="101"/>
      <c r="S34" s="101"/>
      <c r="T34" s="101"/>
      <c r="U34" s="101"/>
      <c r="V34" s="101"/>
      <c r="W34" s="101"/>
      <c r="X34" s="107"/>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row>
    <row r="35" spans="1:62" s="22" customFormat="1" ht="48.75" x14ac:dyDescent="0.2">
      <c r="A35" s="25" t="str">
        <f>IF(ISERROR(VALUE(SUBSTITUTE(prevWBS,".",""))),"1",IF(ISERROR(FIND("`",SUBSTITUTE(prevWBS,".","`",1))),TEXT(VALUE(prevWBS)+1,"#"),TEXT(VALUE(LEFT(prevWBS,FIND("`",SUBSTITUTE(prevWBS,".","`",1))-1))+1,"#")))</f>
        <v>5</v>
      </c>
      <c r="B35" s="77" t="s">
        <v>150</v>
      </c>
      <c r="C35" s="68"/>
      <c r="D35" s="26"/>
      <c r="E35" s="30"/>
      <c r="F35" s="30"/>
      <c r="G35" s="69"/>
      <c r="H35" s="68"/>
      <c r="I35" s="26"/>
      <c r="J35" s="30"/>
      <c r="K35" s="26"/>
      <c r="L35" s="69"/>
      <c r="M35" s="87"/>
      <c r="N35" s="27"/>
      <c r="O35" s="100"/>
      <c r="P35" s="100"/>
      <c r="Q35" s="100"/>
      <c r="R35" s="100"/>
      <c r="S35" s="100"/>
      <c r="T35" s="100"/>
      <c r="U35" s="100"/>
      <c r="V35" s="100"/>
      <c r="W35" s="100"/>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row>
    <row r="36" spans="1:62" s="24" customFormat="1" ht="132" x14ac:dyDescent="0.2">
      <c r="A36" s="23">
        <f>A35+0.1</f>
        <v>5.0999999999999996</v>
      </c>
      <c r="B36" s="34" t="s">
        <v>141</v>
      </c>
      <c r="C36" s="114">
        <v>46143</v>
      </c>
      <c r="D36" s="115">
        <f>IFERROR(VLOOKUP(C36,'Period Lookup'!$B$2:$C$49,2,FALSE),"-")</f>
        <v>29</v>
      </c>
      <c r="E36" s="116">
        <v>46204</v>
      </c>
      <c r="F36" s="76">
        <f>IFERROR(VLOOKUP(E36,'Period Lookup'!$B$2:$C$49,2,FALSE),"-")</f>
        <v>31</v>
      </c>
      <c r="G36" s="103">
        <f>IFERROR(VLOOKUP(E36,'Period Lookup'!$B:$C,2,FALSE)-VLOOKUP('GanttChart - V2'!C36,'Period Lookup'!$B:$C,2,FALSE)+1,"-")</f>
        <v>3</v>
      </c>
      <c r="H36" s="70"/>
      <c r="I36" s="76" t="str">
        <f>IFERROR(VLOOKUP(H36,'Period Lookup'!$B$2:$C$49,2,FALSE),"-")</f>
        <v>-</v>
      </c>
      <c r="J36" s="102"/>
      <c r="K36" s="76" t="str">
        <f>IFERROR(VLOOKUP(J36,'Period Lookup'!$B$2:$C$49,2,FALSE),"-")</f>
        <v>-</v>
      </c>
      <c r="L36" s="103" t="str">
        <f>IFERROR(VLOOKUP(J36,'Period Lookup'!$B:$C,2,FALSE)-VLOOKUP('GanttChart - V2'!H36,'Period Lookup'!$B:$C,2,FALSE)+1,"-")</f>
        <v>-</v>
      </c>
      <c r="M36" s="88" t="str">
        <f t="shared" ref="M36:M44" ca="1" si="6">IFERROR(IF(K36&lt;$C$5,100%,($C$5-I36)/(K36-I36)),"-")</f>
        <v>-</v>
      </c>
      <c r="N36" s="28"/>
      <c r="O36" s="101"/>
      <c r="P36" s="101"/>
      <c r="Q36" s="101"/>
      <c r="R36" s="101"/>
      <c r="S36" s="101"/>
      <c r="T36" s="101"/>
      <c r="U36" s="101"/>
      <c r="V36" s="101"/>
      <c r="W36" s="101"/>
      <c r="X36" s="107"/>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row>
    <row r="37" spans="1:62" s="24" customFormat="1" ht="36" x14ac:dyDescent="0.2">
      <c r="A37" s="23">
        <f t="shared" ref="A37:A44" si="7">A36+0.1</f>
        <v>5.1999999999999993</v>
      </c>
      <c r="B37" s="34" t="s">
        <v>142</v>
      </c>
      <c r="C37" s="114">
        <v>46143</v>
      </c>
      <c r="D37" s="115">
        <f>IFERROR(VLOOKUP(C37,'Period Lookup'!$B$2:$C$49,2,FALSE),"-")</f>
        <v>29</v>
      </c>
      <c r="E37" s="116">
        <v>46204</v>
      </c>
      <c r="F37" s="76">
        <f>IFERROR(VLOOKUP(E37,'Period Lookup'!$B$2:$C$49,2,FALSE),"-")</f>
        <v>31</v>
      </c>
      <c r="G37" s="103">
        <f>IFERROR(VLOOKUP(E37,'Period Lookup'!$B:$C,2,FALSE)-VLOOKUP('GanttChart - V2'!C37,'Period Lookup'!$B:$C,2,FALSE)+1,"-")</f>
        <v>3</v>
      </c>
      <c r="H37" s="70"/>
      <c r="I37" s="76" t="str">
        <f>IFERROR(VLOOKUP(H37,'Period Lookup'!$B$2:$C$49,2,FALSE),"-")</f>
        <v>-</v>
      </c>
      <c r="J37" s="102"/>
      <c r="K37" s="76" t="str">
        <f>IFERROR(VLOOKUP(J37,'Period Lookup'!$B$2:$C$49,2,FALSE),"-")</f>
        <v>-</v>
      </c>
      <c r="L37" s="103" t="str">
        <f>IFERROR(VLOOKUP(J37,'Period Lookup'!$B:$C,2,FALSE)-VLOOKUP('GanttChart - V2'!H37,'Period Lookup'!$B:$C,2,FALSE)+1,"-")</f>
        <v>-</v>
      </c>
      <c r="M37" s="88" t="str">
        <f t="shared" ca="1" si="6"/>
        <v>-</v>
      </c>
      <c r="N37" s="28"/>
      <c r="O37" s="101"/>
      <c r="P37" s="101"/>
      <c r="Q37" s="101"/>
      <c r="R37" s="101"/>
      <c r="S37" s="101"/>
      <c r="T37" s="101"/>
      <c r="U37" s="101"/>
      <c r="V37" s="101"/>
      <c r="W37" s="101"/>
      <c r="X37" s="107"/>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row>
    <row r="38" spans="1:62" s="24" customFormat="1" ht="24" x14ac:dyDescent="0.2">
      <c r="A38" s="23">
        <f t="shared" si="7"/>
        <v>5.2999999999999989</v>
      </c>
      <c r="B38" s="34" t="s">
        <v>143</v>
      </c>
      <c r="C38" s="114">
        <v>46174</v>
      </c>
      <c r="D38" s="115">
        <f>IFERROR(VLOOKUP(C38,'Period Lookup'!$B$2:$C$49,2,FALSE),"-")</f>
        <v>30</v>
      </c>
      <c r="E38" s="116">
        <v>46296</v>
      </c>
      <c r="F38" s="76">
        <f>IFERROR(VLOOKUP(E38,'Period Lookup'!$B$2:$C$49,2,FALSE),"-")</f>
        <v>34</v>
      </c>
      <c r="G38" s="103">
        <f>IFERROR(VLOOKUP(E38,'Period Lookup'!$B:$C,2,FALSE)-VLOOKUP('GanttChart - V2'!C38,'Period Lookup'!$B:$C,2,FALSE)+1,"-")</f>
        <v>5</v>
      </c>
      <c r="H38" s="70"/>
      <c r="I38" s="76" t="str">
        <f>IFERROR(VLOOKUP(H38,'Period Lookup'!$B$2:$C$49,2,FALSE),"-")</f>
        <v>-</v>
      </c>
      <c r="J38" s="102"/>
      <c r="K38" s="76" t="str">
        <f>IFERROR(VLOOKUP(J38,'Period Lookup'!$B$2:$C$49,2,FALSE),"-")</f>
        <v>-</v>
      </c>
      <c r="L38" s="103" t="str">
        <f>IFERROR(VLOOKUP(J38,'Period Lookup'!$B:$C,2,FALSE)-VLOOKUP('GanttChart - V2'!H38,'Period Lookup'!$B:$C,2,FALSE)+1,"-")</f>
        <v>-</v>
      </c>
      <c r="M38" s="88" t="str">
        <f t="shared" ca="1" si="6"/>
        <v>-</v>
      </c>
      <c r="N38" s="28"/>
      <c r="O38" s="101"/>
      <c r="P38" s="101"/>
      <c r="Q38" s="101"/>
      <c r="R38" s="101"/>
      <c r="S38" s="101"/>
      <c r="T38" s="101"/>
      <c r="U38" s="101"/>
      <c r="V38" s="101"/>
      <c r="W38" s="101"/>
      <c r="X38" s="107"/>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row>
    <row r="39" spans="1:62" s="24" customFormat="1" ht="18" x14ac:dyDescent="0.2">
      <c r="A39" s="23">
        <f t="shared" si="7"/>
        <v>5.3999999999999986</v>
      </c>
      <c r="B39" s="34" t="s">
        <v>144</v>
      </c>
      <c r="C39" s="114">
        <v>46143</v>
      </c>
      <c r="D39" s="115">
        <f>IFERROR(VLOOKUP(C39,'Period Lookup'!$B$2:$C$49,2,FALSE),"-")</f>
        <v>29</v>
      </c>
      <c r="E39" s="116">
        <v>46204</v>
      </c>
      <c r="F39" s="76">
        <f>IFERROR(VLOOKUP(E39,'Period Lookup'!$B$2:$C$49,2,FALSE),"-")</f>
        <v>31</v>
      </c>
      <c r="G39" s="103">
        <f>IFERROR(VLOOKUP(E39,'Period Lookup'!$B:$C,2,FALSE)-VLOOKUP('GanttChart - V2'!C39,'Period Lookup'!$B:$C,2,FALSE)+1,"-")</f>
        <v>3</v>
      </c>
      <c r="H39" s="70"/>
      <c r="I39" s="76" t="str">
        <f>IFERROR(VLOOKUP(H39,'Period Lookup'!$B$2:$C$49,2,FALSE),"-")</f>
        <v>-</v>
      </c>
      <c r="J39" s="102"/>
      <c r="K39" s="76" t="str">
        <f>IFERROR(VLOOKUP(J39,'Period Lookup'!$B$2:$C$49,2,FALSE),"-")</f>
        <v>-</v>
      </c>
      <c r="L39" s="103" t="str">
        <f>IFERROR(VLOOKUP(J39,'Period Lookup'!$B:$C,2,FALSE)-VLOOKUP('GanttChart - V2'!H39,'Period Lookup'!$B:$C,2,FALSE)+1,"-")</f>
        <v>-</v>
      </c>
      <c r="M39" s="88" t="str">
        <f t="shared" ca="1" si="6"/>
        <v>-</v>
      </c>
      <c r="N39" s="28"/>
      <c r="O39" s="101"/>
      <c r="P39" s="101"/>
      <c r="Q39" s="101"/>
      <c r="R39" s="101"/>
      <c r="S39" s="101"/>
      <c r="T39" s="101"/>
      <c r="U39" s="101"/>
      <c r="V39" s="101"/>
      <c r="W39" s="101"/>
      <c r="X39" s="107"/>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8"/>
    </row>
    <row r="40" spans="1:62" s="24" customFormat="1" ht="24" x14ac:dyDescent="0.2">
      <c r="A40" s="23">
        <f t="shared" si="7"/>
        <v>5.4999999999999982</v>
      </c>
      <c r="B40" s="78" t="s">
        <v>145</v>
      </c>
      <c r="C40" s="114">
        <v>46235</v>
      </c>
      <c r="D40" s="115">
        <f>IFERROR(VLOOKUP(C40,'Period Lookup'!$B$2:$C$49,2,FALSE),"-")</f>
        <v>32</v>
      </c>
      <c r="E40" s="116">
        <v>46447</v>
      </c>
      <c r="F40" s="76">
        <f>IFERROR(VLOOKUP(E40,'Period Lookup'!$B$2:$C$49,2,FALSE),"-")</f>
        <v>39</v>
      </c>
      <c r="G40" s="103">
        <f>IFERROR(VLOOKUP(E40,'Period Lookup'!$B:$C,2,FALSE)-VLOOKUP('GanttChart - V2'!C40,'Period Lookup'!$B:$C,2,FALSE)+1,"-")</f>
        <v>8</v>
      </c>
      <c r="H40" s="70"/>
      <c r="I40" s="76" t="str">
        <f>IFERROR(VLOOKUP(H40,'Period Lookup'!$B$2:$C$49,2,FALSE),"-")</f>
        <v>-</v>
      </c>
      <c r="J40" s="102"/>
      <c r="K40" s="76" t="str">
        <f>IFERROR(VLOOKUP(J40,'Period Lookup'!$B$2:$C$49,2,FALSE),"-")</f>
        <v>-</v>
      </c>
      <c r="L40" s="103" t="str">
        <f>IFERROR(VLOOKUP(J40,'Period Lookup'!$B:$C,2,FALSE)-VLOOKUP('GanttChart - V2'!H40,'Period Lookup'!$B:$C,2,FALSE)+1,"-")</f>
        <v>-</v>
      </c>
      <c r="M40" s="88" t="str">
        <f t="shared" ca="1" si="6"/>
        <v>-</v>
      </c>
      <c r="N40" s="28"/>
      <c r="O40" s="101"/>
      <c r="P40" s="101"/>
      <c r="Q40" s="101"/>
      <c r="R40" s="101"/>
      <c r="S40" s="101"/>
      <c r="T40" s="101"/>
      <c r="U40" s="101"/>
      <c r="V40" s="101"/>
      <c r="W40" s="101"/>
      <c r="X40" s="107"/>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c r="BG40" s="108"/>
      <c r="BH40" s="108"/>
      <c r="BI40" s="108"/>
      <c r="BJ40" s="108"/>
    </row>
    <row r="41" spans="1:62" s="24" customFormat="1" ht="24" x14ac:dyDescent="0.2">
      <c r="A41" s="23">
        <f t="shared" si="7"/>
        <v>5.5999999999999979</v>
      </c>
      <c r="B41" s="78" t="s">
        <v>146</v>
      </c>
      <c r="C41" s="114">
        <v>46266</v>
      </c>
      <c r="D41" s="115">
        <f>IFERROR(VLOOKUP(C41,'Period Lookup'!$B$2:$C$49,2,FALSE),"-")</f>
        <v>33</v>
      </c>
      <c r="E41" s="116">
        <v>46357</v>
      </c>
      <c r="F41" s="76">
        <f>IFERROR(VLOOKUP(E41,'Period Lookup'!$B$2:$C$49,2,FALSE),"-")</f>
        <v>36</v>
      </c>
      <c r="G41" s="103">
        <f>IFERROR(VLOOKUP(E41,'Period Lookup'!$B:$C,2,FALSE)-VLOOKUP('GanttChart - V2'!C41,'Period Lookup'!$B:$C,2,FALSE)+1,"-")</f>
        <v>4</v>
      </c>
      <c r="H41" s="70"/>
      <c r="I41" s="76" t="str">
        <f>IFERROR(VLOOKUP(H41,'Period Lookup'!$B$2:$C$49,2,FALSE),"-")</f>
        <v>-</v>
      </c>
      <c r="J41" s="102"/>
      <c r="K41" s="76" t="str">
        <f>IFERROR(VLOOKUP(J41,'Period Lookup'!$B$2:$C$49,2,FALSE),"-")</f>
        <v>-</v>
      </c>
      <c r="L41" s="103" t="str">
        <f>IFERROR(VLOOKUP(J41,'Period Lookup'!$B:$C,2,FALSE)-VLOOKUP('GanttChart - V2'!H41,'Period Lookup'!$B:$C,2,FALSE)+1,"-")</f>
        <v>-</v>
      </c>
      <c r="M41" s="88" t="str">
        <f t="shared" ca="1" si="6"/>
        <v>-</v>
      </c>
      <c r="N41" s="28"/>
      <c r="O41" s="101"/>
      <c r="P41" s="101"/>
      <c r="Q41" s="101"/>
      <c r="R41" s="101"/>
      <c r="S41" s="101"/>
      <c r="T41" s="101"/>
      <c r="U41" s="101"/>
      <c r="V41" s="101"/>
      <c r="W41" s="101"/>
      <c r="X41" s="107"/>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8"/>
      <c r="BI41" s="108"/>
      <c r="BJ41" s="108"/>
    </row>
    <row r="42" spans="1:62" s="24" customFormat="1" ht="18" x14ac:dyDescent="0.2">
      <c r="A42" s="23">
        <f t="shared" si="7"/>
        <v>5.6999999999999975</v>
      </c>
      <c r="B42" s="34" t="s">
        <v>147</v>
      </c>
      <c r="C42" s="114">
        <v>46327</v>
      </c>
      <c r="D42" s="115">
        <f>IFERROR(VLOOKUP(C42,'Period Lookup'!$B$2:$C$49,2,FALSE),"-")</f>
        <v>35</v>
      </c>
      <c r="E42" s="116">
        <v>46447</v>
      </c>
      <c r="F42" s="76">
        <f>IFERROR(VLOOKUP(E42,'Period Lookup'!$B$2:$C$49,2,FALSE),"-")</f>
        <v>39</v>
      </c>
      <c r="G42" s="103">
        <f>IFERROR(VLOOKUP(E42,'Period Lookup'!$B:$C,2,FALSE)-VLOOKUP('GanttChart - V2'!C42,'Period Lookup'!$B:$C,2,FALSE)+1,"-")</f>
        <v>5</v>
      </c>
      <c r="H42" s="70"/>
      <c r="I42" s="76" t="str">
        <f>IFERROR(VLOOKUP(H42,'Period Lookup'!$B$2:$C$49,2,FALSE),"-")</f>
        <v>-</v>
      </c>
      <c r="J42" s="102"/>
      <c r="K42" s="76" t="str">
        <f>IFERROR(VLOOKUP(J42,'Period Lookup'!$B$2:$C$49,2,FALSE),"-")</f>
        <v>-</v>
      </c>
      <c r="L42" s="103" t="str">
        <f>IFERROR(VLOOKUP(J42,'Period Lookup'!$B:$C,2,FALSE)-VLOOKUP('GanttChart - V2'!H42,'Period Lookup'!$B:$C,2,FALSE)+1,"-")</f>
        <v>-</v>
      </c>
      <c r="M42" s="88" t="str">
        <f t="shared" ca="1" si="6"/>
        <v>-</v>
      </c>
      <c r="N42" s="28"/>
      <c r="O42" s="101"/>
      <c r="P42" s="101"/>
      <c r="Q42" s="101"/>
      <c r="R42" s="101"/>
      <c r="S42" s="101"/>
      <c r="T42" s="101"/>
      <c r="U42" s="101"/>
      <c r="V42" s="101"/>
      <c r="W42" s="101"/>
      <c r="X42" s="107"/>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row>
    <row r="43" spans="1:62" s="24" customFormat="1" ht="84" x14ac:dyDescent="0.2">
      <c r="A43" s="23">
        <f t="shared" si="7"/>
        <v>5.7999999999999972</v>
      </c>
      <c r="B43" s="34" t="s">
        <v>148</v>
      </c>
      <c r="C43" s="114">
        <v>46204</v>
      </c>
      <c r="D43" s="115">
        <f>IFERROR(VLOOKUP(C43,'Period Lookup'!$B$2:$C$49,2,FALSE),"-")</f>
        <v>31</v>
      </c>
      <c r="E43" s="116">
        <v>46296</v>
      </c>
      <c r="F43" s="76">
        <f>IFERROR(VLOOKUP(E43,'Period Lookup'!$B$2:$C$49,2,FALSE),"-")</f>
        <v>34</v>
      </c>
      <c r="G43" s="103">
        <f>IFERROR(VLOOKUP(E43,'Period Lookup'!$B:$C,2,FALSE)-VLOOKUP('GanttChart - V2'!C43,'Period Lookup'!$B:$C,2,FALSE)+1,"-")</f>
        <v>4</v>
      </c>
      <c r="H43" s="70"/>
      <c r="I43" s="76" t="str">
        <f>IFERROR(VLOOKUP(H43,'Period Lookup'!$B$2:$C$49,2,FALSE),"-")</f>
        <v>-</v>
      </c>
      <c r="J43" s="102"/>
      <c r="K43" s="76" t="str">
        <f>IFERROR(VLOOKUP(J43,'Period Lookup'!$B$2:$C$49,2,FALSE),"-")</f>
        <v>-</v>
      </c>
      <c r="L43" s="103" t="str">
        <f>IFERROR(VLOOKUP(J43,'Period Lookup'!$B:$C,2,FALSE)-VLOOKUP('GanttChart - V2'!H43,'Period Lookup'!$B:$C,2,FALSE)+1,"-")</f>
        <v>-</v>
      </c>
      <c r="M43" s="88" t="str">
        <f t="shared" ca="1" si="6"/>
        <v>-</v>
      </c>
      <c r="N43" s="28"/>
      <c r="O43" s="101"/>
      <c r="P43" s="101"/>
      <c r="Q43" s="101"/>
      <c r="R43" s="101"/>
      <c r="S43" s="101"/>
      <c r="T43" s="101"/>
      <c r="U43" s="101"/>
      <c r="V43" s="101"/>
      <c r="W43" s="101"/>
      <c r="X43" s="107"/>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8"/>
      <c r="BI43" s="108"/>
      <c r="BJ43" s="108"/>
    </row>
    <row r="44" spans="1:62" s="24" customFormat="1" ht="48" x14ac:dyDescent="0.2">
      <c r="A44" s="23">
        <f t="shared" si="7"/>
        <v>5.8999999999999968</v>
      </c>
      <c r="B44" s="34" t="s">
        <v>149</v>
      </c>
      <c r="C44" s="114">
        <v>46204</v>
      </c>
      <c r="D44" s="115">
        <f>IFERROR(VLOOKUP(C44,'Period Lookup'!$B$2:$C$49,2,FALSE),"-")</f>
        <v>31</v>
      </c>
      <c r="E44" s="116">
        <v>46357</v>
      </c>
      <c r="F44" s="76">
        <f>IFERROR(VLOOKUP(E44,'Period Lookup'!$B$2:$C$49,2,FALSE),"-")</f>
        <v>36</v>
      </c>
      <c r="G44" s="103">
        <f>IFERROR(VLOOKUP(E44,'Period Lookup'!$B:$C,2,FALSE)-VLOOKUP('GanttChart - V2'!C44,'Period Lookup'!$B:$C,2,FALSE)+1,"-")</f>
        <v>6</v>
      </c>
      <c r="H44" s="70"/>
      <c r="I44" s="76" t="str">
        <f>IFERROR(VLOOKUP(H44,'Period Lookup'!$B$2:$C$49,2,FALSE),"-")</f>
        <v>-</v>
      </c>
      <c r="J44" s="102"/>
      <c r="K44" s="76" t="str">
        <f>IFERROR(VLOOKUP(J44,'Period Lookup'!$B$2:$C$49,2,FALSE),"-")</f>
        <v>-</v>
      </c>
      <c r="L44" s="103" t="str">
        <f>IFERROR(VLOOKUP(J44,'Period Lookup'!$B:$C,2,FALSE)-VLOOKUP('GanttChart - V2'!H44,'Period Lookup'!$B:$C,2,FALSE)+1,"-")</f>
        <v>-</v>
      </c>
      <c r="M44" s="88" t="str">
        <f t="shared" ca="1" si="6"/>
        <v>-</v>
      </c>
      <c r="N44" s="28"/>
      <c r="O44" s="101"/>
      <c r="P44" s="101"/>
      <c r="Q44" s="101"/>
      <c r="R44" s="101"/>
      <c r="S44" s="101"/>
      <c r="T44" s="101"/>
      <c r="U44" s="101"/>
      <c r="V44" s="101"/>
      <c r="W44" s="101"/>
      <c r="X44" s="107"/>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c r="BJ44" s="108"/>
    </row>
    <row r="45" spans="1:62" s="22" customFormat="1" ht="63.75" x14ac:dyDescent="0.2">
      <c r="A45" s="25" t="str">
        <f>IF(ISERROR(VALUE(SUBSTITUTE(prevWBS,".",""))),"1",IF(ISERROR(FIND("`",SUBSTITUTE(prevWBS,".","`",1))),TEXT(VALUE(prevWBS)+1,"#"),TEXT(VALUE(LEFT(prevWBS,FIND("`",SUBSTITUTE(prevWBS,".","`",1))-1))+1,"#")))</f>
        <v>6</v>
      </c>
      <c r="B45" s="77" t="s">
        <v>154</v>
      </c>
      <c r="C45" s="68"/>
      <c r="D45" s="26"/>
      <c r="E45" s="30"/>
      <c r="F45" s="30"/>
      <c r="G45" s="69"/>
      <c r="H45" s="68"/>
      <c r="I45" s="26"/>
      <c r="J45" s="30"/>
      <c r="K45" s="26"/>
      <c r="L45" s="69"/>
      <c r="M45" s="87"/>
      <c r="N45" s="27"/>
      <c r="O45" s="100"/>
      <c r="P45" s="100"/>
      <c r="Q45" s="100"/>
      <c r="R45" s="100"/>
      <c r="S45" s="100"/>
      <c r="T45" s="100"/>
      <c r="U45" s="100"/>
      <c r="V45" s="100"/>
      <c r="W45" s="100"/>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row>
    <row r="46" spans="1:62" s="24" customFormat="1" ht="36" x14ac:dyDescent="0.2">
      <c r="A46" s="23">
        <f>A45+0.1</f>
        <v>6.1</v>
      </c>
      <c r="B46" s="34" t="s">
        <v>151</v>
      </c>
      <c r="C46" s="114">
        <v>46266</v>
      </c>
      <c r="D46" s="115">
        <f>IFERROR(VLOOKUP(C46,'Period Lookup'!$B$2:$C$49,2,FALSE),"-")</f>
        <v>33</v>
      </c>
      <c r="E46" s="116">
        <v>46296</v>
      </c>
      <c r="F46" s="76">
        <f>IFERROR(VLOOKUP(E46,'Period Lookup'!$B$2:$C$49,2,FALSE),"-")</f>
        <v>34</v>
      </c>
      <c r="G46" s="103">
        <f>IFERROR(VLOOKUP(E46,'Period Lookup'!$B:$C,2,FALSE)-VLOOKUP('GanttChart - V2'!C46,'Period Lookup'!$B:$C,2,FALSE)+1,"-")</f>
        <v>2</v>
      </c>
      <c r="H46" s="70"/>
      <c r="I46" s="76" t="str">
        <f>IFERROR(VLOOKUP(H46,'Period Lookup'!$B$2:$C$49,2,FALSE),"-")</f>
        <v>-</v>
      </c>
      <c r="J46" s="102"/>
      <c r="K46" s="76" t="str">
        <f>IFERROR(VLOOKUP(J46,'Period Lookup'!$B$2:$C$49,2,FALSE),"-")</f>
        <v>-</v>
      </c>
      <c r="L46" s="103" t="str">
        <f>IFERROR(VLOOKUP(J46,'Period Lookup'!$B:$C,2,FALSE)-VLOOKUP('GanttChart - V2'!H46,'Period Lookup'!$B:$C,2,FALSE)+1,"-")</f>
        <v>-</v>
      </c>
      <c r="M46" s="88" t="str">
        <f t="shared" ref="M46:M48" ca="1" si="8">IFERROR(IF(K46&lt;$C$5,100%,($C$5-I46)/(K46-I46)),"-")</f>
        <v>-</v>
      </c>
      <c r="N46" s="28"/>
      <c r="O46" s="101"/>
      <c r="P46" s="101"/>
      <c r="Q46" s="101"/>
      <c r="R46" s="101"/>
      <c r="S46" s="101"/>
      <c r="T46" s="101"/>
      <c r="U46" s="101"/>
      <c r="V46" s="101"/>
      <c r="W46" s="101"/>
      <c r="X46" s="107"/>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8"/>
      <c r="BC46" s="108"/>
      <c r="BD46" s="108"/>
      <c r="BE46" s="108"/>
      <c r="BF46" s="108"/>
      <c r="BG46" s="108"/>
      <c r="BH46" s="108"/>
      <c r="BI46" s="108"/>
      <c r="BJ46" s="108"/>
    </row>
    <row r="47" spans="1:62" s="24" customFormat="1" ht="18" x14ac:dyDescent="0.2">
      <c r="A47" s="23">
        <f t="shared" ref="A47:A48" si="9">A46+0.1</f>
        <v>6.1999999999999993</v>
      </c>
      <c r="B47" s="34" t="s">
        <v>152</v>
      </c>
      <c r="C47" s="114">
        <v>46478</v>
      </c>
      <c r="D47" s="115">
        <f>IFERROR(VLOOKUP(C47,'Period Lookup'!$B$2:$C$49,2,FALSE),"-")</f>
        <v>40</v>
      </c>
      <c r="E47" s="116">
        <v>46478</v>
      </c>
      <c r="F47" s="76">
        <f>IFERROR(VLOOKUP(E47,'Period Lookup'!$B$2:$C$49,2,FALSE),"-")</f>
        <v>40</v>
      </c>
      <c r="G47" s="103">
        <f>IFERROR(VLOOKUP(E47,'Period Lookup'!$B:$C,2,FALSE)-VLOOKUP('GanttChart - V2'!C47,'Period Lookup'!$B:$C,2,FALSE)+1,"-")</f>
        <v>1</v>
      </c>
      <c r="H47" s="70"/>
      <c r="I47" s="76" t="str">
        <f>IFERROR(VLOOKUP(H47,'Period Lookup'!$B$2:$C$49,2,FALSE),"-")</f>
        <v>-</v>
      </c>
      <c r="J47" s="102"/>
      <c r="K47" s="76" t="str">
        <f>IFERROR(VLOOKUP(J47,'Period Lookup'!$B$2:$C$49,2,FALSE),"-")</f>
        <v>-</v>
      </c>
      <c r="L47" s="103" t="str">
        <f>IFERROR(VLOOKUP(J47,'Period Lookup'!$B:$C,2,FALSE)-VLOOKUP('GanttChart - V2'!H47,'Period Lookup'!$B:$C,2,FALSE)+1,"-")</f>
        <v>-</v>
      </c>
      <c r="M47" s="88" t="str">
        <f t="shared" ca="1" si="8"/>
        <v>-</v>
      </c>
      <c r="N47" s="28"/>
      <c r="O47" s="101"/>
      <c r="P47" s="101"/>
      <c r="Q47" s="101"/>
      <c r="R47" s="101"/>
      <c r="S47" s="101"/>
      <c r="T47" s="101"/>
      <c r="U47" s="101"/>
      <c r="V47" s="101"/>
      <c r="W47" s="101"/>
      <c r="X47" s="107"/>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108"/>
      <c r="BA47" s="108"/>
      <c r="BB47" s="108"/>
      <c r="BC47" s="108"/>
      <c r="BD47" s="108"/>
      <c r="BE47" s="108"/>
      <c r="BF47" s="108"/>
      <c r="BG47" s="108"/>
      <c r="BH47" s="108"/>
      <c r="BI47" s="108"/>
      <c r="BJ47" s="108"/>
    </row>
    <row r="48" spans="1:62" s="24" customFormat="1" ht="48" x14ac:dyDescent="0.2">
      <c r="A48" s="23">
        <f t="shared" si="9"/>
        <v>6.2999999999999989</v>
      </c>
      <c r="B48" s="34" t="s">
        <v>153</v>
      </c>
      <c r="C48" s="114">
        <v>46266</v>
      </c>
      <c r="D48" s="115">
        <f>IFERROR(VLOOKUP(C48,'Period Lookup'!$B$2:$C$49,2,FALSE),"-")</f>
        <v>33</v>
      </c>
      <c r="E48" s="116">
        <v>46266</v>
      </c>
      <c r="F48" s="76">
        <f>IFERROR(VLOOKUP(E48,'Period Lookup'!$B$2:$C$49,2,FALSE),"-")</f>
        <v>33</v>
      </c>
      <c r="G48" s="103">
        <f>IFERROR(VLOOKUP(E48,'Period Lookup'!$B:$C,2,FALSE)-VLOOKUP('GanttChart - V2'!C48,'Period Lookup'!$B:$C,2,FALSE)+1,"-")</f>
        <v>1</v>
      </c>
      <c r="H48" s="70"/>
      <c r="I48" s="76" t="str">
        <f>IFERROR(VLOOKUP(H48,'Period Lookup'!$B$2:$C$49,2,FALSE),"-")</f>
        <v>-</v>
      </c>
      <c r="J48" s="102"/>
      <c r="K48" s="76" t="str">
        <f>IFERROR(VLOOKUP(J48,'Period Lookup'!$B$2:$C$49,2,FALSE),"-")</f>
        <v>-</v>
      </c>
      <c r="L48" s="103" t="str">
        <f>IFERROR(VLOOKUP(J48,'Period Lookup'!$B:$C,2,FALSE)-VLOOKUP('GanttChart - V2'!H48,'Period Lookup'!$B:$C,2,FALSE)+1,"-")</f>
        <v>-</v>
      </c>
      <c r="M48" s="89" t="str">
        <f t="shared" ca="1" si="8"/>
        <v>-</v>
      </c>
      <c r="N48" s="28"/>
      <c r="O48" s="101"/>
      <c r="P48" s="101"/>
      <c r="Q48" s="101"/>
      <c r="R48" s="101"/>
      <c r="S48" s="101"/>
      <c r="T48" s="101"/>
      <c r="U48" s="101"/>
      <c r="V48" s="101"/>
      <c r="W48" s="101"/>
      <c r="X48" s="107"/>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c r="BA48" s="108"/>
      <c r="BB48" s="108"/>
      <c r="BC48" s="108"/>
      <c r="BD48" s="108"/>
      <c r="BE48" s="108"/>
      <c r="BF48" s="108"/>
      <c r="BG48" s="108"/>
      <c r="BH48" s="108"/>
      <c r="BI48" s="108"/>
      <c r="BJ48" s="108"/>
    </row>
  </sheetData>
  <sheetProtection formatCells="0" formatColumns="0" formatRows="0" insertRows="0" deleteRows="0"/>
  <mergeCells count="16">
    <mergeCell ref="AD8:AF8"/>
    <mergeCell ref="O8:Q8"/>
    <mergeCell ref="R8:T8"/>
    <mergeCell ref="U8:W8"/>
    <mergeCell ref="X8:Z8"/>
    <mergeCell ref="AA8:AC8"/>
    <mergeCell ref="AY8:BA8"/>
    <mergeCell ref="BB8:BD8"/>
    <mergeCell ref="BE8:BG8"/>
    <mergeCell ref="BH8:BJ8"/>
    <mergeCell ref="AG8:AI8"/>
    <mergeCell ref="AJ8:AL8"/>
    <mergeCell ref="AM8:AO8"/>
    <mergeCell ref="AP8:AR8"/>
    <mergeCell ref="AS8:AU8"/>
    <mergeCell ref="AV8:AX8"/>
  </mergeCells>
  <conditionalFormatting sqref="B6">
    <cfRule type="cellIs" dxfId="11" priority="2" operator="equal">
      <formula>"PLAN"</formula>
    </cfRule>
  </conditionalFormatting>
  <conditionalFormatting sqref="B7">
    <cfRule type="cellIs" dxfId="10" priority="1" operator="equal">
      <formula>"ACTUAL"</formula>
    </cfRule>
  </conditionalFormatting>
  <conditionalFormatting sqref="M11:M48">
    <cfRule type="dataBar" priority="7">
      <dataBar>
        <cfvo type="num" val="0"/>
        <cfvo type="num" val="1"/>
        <color theme="0" tint="-0.34995574816125979"/>
      </dataBar>
      <extLst>
        <ext xmlns:x14="http://schemas.microsoft.com/office/spreadsheetml/2009/9/main" uri="{B025F937-C7B1-47D3-B67F-A62EFF666E3E}">
          <x14:id>{3D0007E8-F699-48C2-AF92-C684F9591A51}</x14:id>
        </ext>
      </extLst>
    </cfRule>
  </conditionalFormatting>
  <conditionalFormatting sqref="O9:BJ10">
    <cfRule type="expression" dxfId="9" priority="3">
      <formula>O$9=TODAY()</formula>
    </cfRule>
  </conditionalFormatting>
  <conditionalFormatting sqref="O12:BJ19 O21:BJ25 O27:BJ32 O34:BJ34 O36:BJ44 O46:BJ48">
    <cfRule type="expression" dxfId="8" priority="4">
      <formula>AND(O$10&gt;=$D12,O$10&lt;=$F12,O$10&gt;=$I12,O$10&lt;=$K12)</formula>
    </cfRule>
    <cfRule type="expression" dxfId="7" priority="5">
      <formula>AND(O$10&gt;=$D12,O$10&lt;=$F12)</formula>
    </cfRule>
    <cfRule type="expression" dxfId="6" priority="6">
      <formula>AND(O$10&gt;=$I12,O$10&lt;=$K12)</formula>
    </cfRule>
  </conditionalFormatting>
  <hyperlinks>
    <hyperlink ref="AA2:AC2" r:id="rId1" display="Gantt Chart Template © 2006-2018 by Vertex42.com." xr:uid="{00000000-0004-0000-0200-000000000000}"/>
    <hyperlink ref="AD2:AF2" r:id="rId2" display="Gantt Chart Template © 2006-2018 by Vertex42.com." xr:uid="{00000000-0004-0000-0200-000001000000}"/>
    <hyperlink ref="AG2:AI2" r:id="rId3" display="Gantt Chart Template © 2006-2018 by Vertex42.com." xr:uid="{00000000-0004-0000-0200-000002000000}"/>
    <hyperlink ref="AJ2:AL2" r:id="rId4" display="Gantt Chart Template © 2006-2018 by Vertex42.com." xr:uid="{00000000-0004-0000-0200-000003000000}"/>
    <hyperlink ref="AM2:AO2" r:id="rId5" display="Gantt Chart Template © 2006-2018 by Vertex42.com." xr:uid="{00000000-0004-0000-0200-000004000000}"/>
    <hyperlink ref="AP2:AR2" r:id="rId6" display="Gantt Chart Template © 2006-2018 by Vertex42.com." xr:uid="{00000000-0004-0000-0200-000005000000}"/>
    <hyperlink ref="AS2:AU2" r:id="rId7" display="Gantt Chart Template © 2006-2018 by Vertex42.com." xr:uid="{00000000-0004-0000-0200-000006000000}"/>
    <hyperlink ref="AV2:AX2" r:id="rId8" display="Gantt Chart Template © 2006-2018 by Vertex42.com." xr:uid="{00000000-0004-0000-0200-000007000000}"/>
    <hyperlink ref="AY2:BA2" r:id="rId9" display="Gantt Chart Template © 2006-2018 by Vertex42.com." xr:uid="{00000000-0004-0000-0200-000008000000}"/>
    <hyperlink ref="BB2:BD2" r:id="rId10" display="Gantt Chart Template © 2006-2018 by Vertex42.com." xr:uid="{00000000-0004-0000-0200-000009000000}"/>
    <hyperlink ref="BE2:BG2" r:id="rId11" display="Gantt Chart Template © 2006-2018 by Vertex42.com." xr:uid="{00000000-0004-0000-0200-00000A000000}"/>
    <hyperlink ref="BH2:BJ2" r:id="rId12" display="Gantt Chart Template © 2006-2018 by Vertex42.com." xr:uid="{00000000-0004-0000-0200-00000B000000}"/>
    <hyperlink ref="O2:Q2" r:id="rId13" display="Gantt Chart Template © 2006-2018 by Vertex42.com." xr:uid="{00000000-0004-0000-0200-00000C000000}"/>
    <hyperlink ref="R2:T2" r:id="rId14" display="Gantt Chart Template © 2006-2018 by Vertex42.com." xr:uid="{00000000-0004-0000-0200-00000D000000}"/>
    <hyperlink ref="U2:W2" r:id="rId15" display="Gantt Chart Template © 2006-2018 by Vertex42.com." xr:uid="{00000000-0004-0000-0200-00000E000000}"/>
  </hyperlinks>
  <pageMargins left="0.25" right="0.25" top="0.5" bottom="0.5" header="0.5" footer="0.25"/>
  <pageSetup scale="63" fitToHeight="0" orientation="landscape" r:id="rId16"/>
  <headerFooter alignWithMargins="0">
    <oddFooter>&amp;C_x000D_&amp;1#&amp;"Calibri"&amp;12&amp;K000000 Nasdaq - Internal Use: Distribution limited to Nasdaq personnel and authorized third parties subject to confidentiality obligations</oddFooter>
  </headerFooter>
  <drawing r:id="rId17"/>
  <extLst>
    <ext xmlns:x14="http://schemas.microsoft.com/office/spreadsheetml/2009/9/main" uri="{78C0D931-6437-407d-A8EE-F0AAD7539E65}">
      <x14:conditionalFormattings>
        <x14:conditionalFormatting xmlns:xm="http://schemas.microsoft.com/office/excel/2006/main">
          <x14:cfRule type="dataBar" id="{3D0007E8-F699-48C2-AF92-C684F9591A51}">
            <x14:dataBar minLength="0" maxLength="100" gradient="0">
              <x14:cfvo type="num">
                <xm:f>0</xm:f>
              </x14:cfvo>
              <x14:cfvo type="num">
                <xm:f>1</xm:f>
              </x14:cfvo>
              <x14:negativeFillColor rgb="FFFF0000"/>
              <x14:axisColor rgb="FF000000"/>
            </x14:dataBar>
          </x14:cfRule>
          <xm:sqref>M11:M48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'Period Lookup'!$B$1:$B$49</xm:f>
          </x14:formula1>
          <xm:sqref>C12:C19 E12:E19 H12:H19 J12:J19 C21:C25 E21:E25 H21:H25 J21:J25 C27:C32 E27:E32 H27:H32 J27:J32 C34 E34 H34 J34 C36:C44 E36:E44 H36:H44 J36:J44 C46:C48 E46:E48 H46:H48 J46:J48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BJ48"/>
  <sheetViews>
    <sheetView showGridLines="0" zoomScale="115" zoomScaleNormal="115" workbookViewId="0">
      <pane ySplit="10" topLeftCell="A24" activePane="bottomLeft" state="frozen"/>
      <selection pane="bottomLeft" activeCell="B27" sqref="B27"/>
    </sheetView>
  </sheetViews>
  <sheetFormatPr defaultColWidth="9.140625" defaultRowHeight="12.75" outlineLevelRow="1" outlineLevelCol="1" x14ac:dyDescent="0.2"/>
  <cols>
    <col min="1" max="1" width="5.140625" customWidth="1"/>
    <col min="2" max="2" width="40.42578125" customWidth="1"/>
    <col min="3" max="3" width="11.140625" customWidth="1"/>
    <col min="4" max="4" width="3.5703125" hidden="1" customWidth="1" outlineLevel="1"/>
    <col min="5" max="5" width="11.140625" customWidth="1" collapsed="1"/>
    <col min="6" max="6" width="3.5703125" hidden="1" customWidth="1" outlineLevel="1"/>
    <col min="7" max="7" width="8.85546875" customWidth="1" collapsed="1"/>
    <col min="8" max="8" width="11.140625" customWidth="1"/>
    <col min="9" max="9" width="3.5703125" hidden="1" customWidth="1" outlineLevel="1"/>
    <col min="10" max="10" width="11.140625" customWidth="1" collapsed="1"/>
    <col min="11" max="11" width="3.5703125" hidden="1" customWidth="1" outlineLevel="1"/>
    <col min="12" max="12" width="8.85546875" customWidth="1" collapsed="1"/>
    <col min="13" max="13" width="6.85546875" customWidth="1"/>
    <col min="14" max="14" width="1.85546875" customWidth="1"/>
    <col min="15" max="23" width="6.42578125" hidden="1" customWidth="1" outlineLevel="1"/>
    <col min="24" max="24" width="9.140625" style="109" customWidth="1" collapsed="1"/>
    <col min="25" max="26" width="11.140625" style="109" bestFit="1" customWidth="1"/>
    <col min="27" max="27" width="9.140625" style="109" customWidth="1"/>
    <col min="28" max="28" width="10.42578125" style="109" bestFit="1" customWidth="1"/>
    <col min="29" max="29" width="6.85546875" style="109" bestFit="1" customWidth="1"/>
    <col min="30" max="30" width="6.5703125" style="109" bestFit="1" customWidth="1"/>
    <col min="31" max="31" width="10.42578125" style="109" bestFit="1" customWidth="1"/>
    <col min="32" max="32" width="10.5703125" style="109" bestFit="1" customWidth="1"/>
    <col min="33" max="33" width="6" style="109" bestFit="1" customWidth="1"/>
    <col min="34" max="34" width="10.5703125" style="109" bestFit="1" customWidth="1"/>
    <col min="35" max="62" width="9.140625" style="109" customWidth="1"/>
  </cols>
  <sheetData>
    <row r="1" spans="1:62" s="66" customFormat="1" hidden="1" outlineLevel="1" x14ac:dyDescent="0.2">
      <c r="O1" s="67">
        <v>45292</v>
      </c>
      <c r="P1" s="67">
        <v>45323</v>
      </c>
      <c r="Q1" s="67">
        <v>45352</v>
      </c>
      <c r="R1" s="67">
        <v>45383</v>
      </c>
      <c r="S1" s="67">
        <v>45413</v>
      </c>
      <c r="T1" s="67">
        <v>45444</v>
      </c>
      <c r="U1" s="67">
        <v>45474</v>
      </c>
      <c r="V1" s="67">
        <v>45505</v>
      </c>
      <c r="W1" s="67">
        <v>45536</v>
      </c>
      <c r="X1" s="104">
        <v>45566</v>
      </c>
      <c r="Y1" s="104">
        <v>45597</v>
      </c>
      <c r="Z1" s="104">
        <v>45627</v>
      </c>
      <c r="AA1" s="104">
        <v>45658</v>
      </c>
      <c r="AB1" s="104">
        <v>45689</v>
      </c>
      <c r="AC1" s="104">
        <v>45717</v>
      </c>
      <c r="AD1" s="104">
        <v>45748</v>
      </c>
      <c r="AE1" s="104">
        <v>45778</v>
      </c>
      <c r="AF1" s="104">
        <v>45809</v>
      </c>
      <c r="AG1" s="104">
        <v>45839</v>
      </c>
      <c r="AH1" s="104">
        <v>45870</v>
      </c>
      <c r="AI1" s="104">
        <v>45901</v>
      </c>
      <c r="AJ1" s="104">
        <v>45931</v>
      </c>
      <c r="AK1" s="104">
        <v>45962</v>
      </c>
      <c r="AL1" s="104">
        <v>45992</v>
      </c>
      <c r="AM1" s="104">
        <v>46023</v>
      </c>
      <c r="AN1" s="104">
        <v>46054</v>
      </c>
      <c r="AO1" s="104">
        <v>46082</v>
      </c>
      <c r="AP1" s="104">
        <v>46113</v>
      </c>
      <c r="AQ1" s="104">
        <v>46143</v>
      </c>
      <c r="AR1" s="104">
        <v>46174</v>
      </c>
      <c r="AS1" s="104">
        <v>46204</v>
      </c>
      <c r="AT1" s="104">
        <v>46235</v>
      </c>
      <c r="AU1" s="104">
        <v>46266</v>
      </c>
      <c r="AV1" s="104">
        <v>46296</v>
      </c>
      <c r="AW1" s="104">
        <v>46327</v>
      </c>
      <c r="AX1" s="104">
        <v>46357</v>
      </c>
      <c r="AY1" s="104">
        <v>46388</v>
      </c>
      <c r="AZ1" s="104">
        <v>46419</v>
      </c>
      <c r="BA1" s="104">
        <v>46447</v>
      </c>
      <c r="BB1" s="104">
        <v>46478</v>
      </c>
      <c r="BC1" s="104">
        <v>46508</v>
      </c>
      <c r="BD1" s="104">
        <v>46539</v>
      </c>
      <c r="BE1" s="104">
        <v>46569</v>
      </c>
      <c r="BF1" s="104">
        <v>46600</v>
      </c>
      <c r="BG1" s="104">
        <v>46631</v>
      </c>
      <c r="BH1" s="104">
        <v>46661</v>
      </c>
      <c r="BI1" s="104">
        <v>46692</v>
      </c>
      <c r="BJ1" s="104">
        <v>46722</v>
      </c>
    </row>
    <row r="2" spans="1:62" ht="30" customHeight="1" collapsed="1" x14ac:dyDescent="0.2">
      <c r="A2" s="33"/>
      <c r="B2" s="98" t="s">
        <v>159</v>
      </c>
      <c r="C2" s="19"/>
      <c r="D2" s="19"/>
      <c r="E2" s="19"/>
      <c r="F2" s="19"/>
      <c r="H2" s="19"/>
      <c r="I2" s="19"/>
      <c r="J2" s="19"/>
      <c r="K2" s="19"/>
      <c r="O2" s="59"/>
      <c r="P2" s="59"/>
      <c r="Q2" s="59"/>
      <c r="R2" s="59"/>
      <c r="S2" s="59"/>
      <c r="T2" s="59"/>
      <c r="U2" s="59"/>
      <c r="V2" s="59"/>
      <c r="W2" s="59"/>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row>
    <row r="3" spans="1:62" ht="14.1" customHeight="1" x14ac:dyDescent="0.2">
      <c r="A3" s="33"/>
      <c r="B3" s="91"/>
      <c r="C3" s="19"/>
      <c r="D3" s="19"/>
      <c r="E3" s="19"/>
      <c r="F3" s="19"/>
      <c r="H3" s="19"/>
      <c r="I3" s="19"/>
      <c r="J3" s="19"/>
      <c r="K3" s="19"/>
      <c r="O3" s="59"/>
      <c r="P3" s="59"/>
      <c r="Q3" s="59"/>
      <c r="R3" s="59"/>
      <c r="S3" s="59"/>
      <c r="T3" s="59"/>
      <c r="U3" s="59"/>
      <c r="V3" s="59"/>
      <c r="W3" s="59"/>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row>
    <row r="4" spans="1:62" x14ac:dyDescent="0.2">
      <c r="B4" s="73" t="s">
        <v>116</v>
      </c>
      <c r="C4" s="74">
        <f ca="1">TODAY()</f>
        <v>46105</v>
      </c>
      <c r="M4" s="1"/>
      <c r="O4" s="59"/>
      <c r="P4" s="59"/>
      <c r="Q4" s="59"/>
      <c r="R4" s="59"/>
      <c r="S4" s="59"/>
      <c r="T4" s="59"/>
      <c r="U4" s="59"/>
      <c r="V4" s="59"/>
      <c r="W4" s="59"/>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row>
    <row r="5" spans="1:62" hidden="1" outlineLevel="1" x14ac:dyDescent="0.2">
      <c r="B5" s="79" t="s">
        <v>116</v>
      </c>
      <c r="C5" s="75">
        <f ca="1">VLOOKUP($C4,'Period Lookup'!$B$14:$C$49,2)</f>
        <v>27</v>
      </c>
      <c r="M5" s="1"/>
      <c r="O5" s="59"/>
      <c r="P5" s="59"/>
      <c r="Q5" s="59"/>
      <c r="R5" s="59"/>
      <c r="S5" s="59"/>
      <c r="T5" s="59"/>
      <c r="U5" s="59"/>
      <c r="V5" s="59"/>
      <c r="W5" s="59"/>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row>
    <row r="6" spans="1:62" ht="14.25" collapsed="1" x14ac:dyDescent="0.2">
      <c r="A6" s="21"/>
      <c r="B6" s="92" t="s">
        <v>160</v>
      </c>
      <c r="E6" s="99" t="s">
        <v>162</v>
      </c>
      <c r="F6" s="20"/>
      <c r="M6" s="1"/>
      <c r="O6" s="59"/>
      <c r="P6" s="59"/>
      <c r="Q6" s="59"/>
      <c r="R6" s="59"/>
      <c r="S6" s="59"/>
      <c r="T6" s="59"/>
      <c r="U6" s="59"/>
      <c r="V6" s="59"/>
      <c r="W6" s="59"/>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row>
    <row r="7" spans="1:62" ht="15" thickBot="1" x14ac:dyDescent="0.25">
      <c r="A7" s="21"/>
      <c r="B7" s="97" t="s">
        <v>161</v>
      </c>
      <c r="E7" s="20"/>
      <c r="F7" s="20"/>
      <c r="M7" s="1"/>
      <c r="O7" s="59"/>
      <c r="P7" s="59"/>
      <c r="Q7" s="59"/>
      <c r="R7" s="59"/>
      <c r="S7" s="59"/>
      <c r="T7" s="59"/>
      <c r="U7" s="59"/>
      <c r="V7" s="59"/>
      <c r="W7" s="59"/>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row>
    <row r="8" spans="1:62" ht="17.25" customHeight="1" x14ac:dyDescent="0.2">
      <c r="A8" s="20"/>
      <c r="B8" s="111" t="s">
        <v>164</v>
      </c>
      <c r="C8" s="85"/>
      <c r="E8" s="20"/>
      <c r="F8" s="85"/>
      <c r="G8" s="29"/>
      <c r="H8" s="29"/>
      <c r="J8" s="20"/>
      <c r="M8" s="1"/>
      <c r="N8" s="20"/>
      <c r="O8" s="208" t="s">
        <v>155</v>
      </c>
      <c r="P8" s="209"/>
      <c r="Q8" s="209"/>
      <c r="R8" s="210" t="s">
        <v>156</v>
      </c>
      <c r="S8" s="209"/>
      <c r="T8" s="209"/>
      <c r="U8" s="210" t="s">
        <v>157</v>
      </c>
      <c r="V8" s="209"/>
      <c r="W8" s="209"/>
      <c r="X8" s="210" t="s">
        <v>158</v>
      </c>
      <c r="Y8" s="209"/>
      <c r="Z8" s="211"/>
      <c r="AA8" s="208" t="s">
        <v>88</v>
      </c>
      <c r="AB8" s="209"/>
      <c r="AC8" s="209"/>
      <c r="AD8" s="210" t="s">
        <v>92</v>
      </c>
      <c r="AE8" s="209"/>
      <c r="AF8" s="209"/>
      <c r="AG8" s="210" t="s">
        <v>96</v>
      </c>
      <c r="AH8" s="209"/>
      <c r="AI8" s="209"/>
      <c r="AJ8" s="210" t="s">
        <v>100</v>
      </c>
      <c r="AK8" s="209"/>
      <c r="AL8" s="211"/>
      <c r="AM8" s="208" t="s">
        <v>104</v>
      </c>
      <c r="AN8" s="209"/>
      <c r="AO8" s="209"/>
      <c r="AP8" s="210" t="s">
        <v>105</v>
      </c>
      <c r="AQ8" s="209"/>
      <c r="AR8" s="209"/>
      <c r="AS8" s="210" t="s">
        <v>106</v>
      </c>
      <c r="AT8" s="209"/>
      <c r="AU8" s="209"/>
      <c r="AV8" s="210" t="s">
        <v>107</v>
      </c>
      <c r="AW8" s="209"/>
      <c r="AX8" s="211"/>
      <c r="AY8" s="208" t="s">
        <v>108</v>
      </c>
      <c r="AZ8" s="209"/>
      <c r="BA8" s="209"/>
      <c r="BB8" s="210" t="s">
        <v>109</v>
      </c>
      <c r="BC8" s="209"/>
      <c r="BD8" s="209"/>
      <c r="BE8" s="210" t="s">
        <v>110</v>
      </c>
      <c r="BF8" s="209"/>
      <c r="BG8" s="209"/>
      <c r="BH8" s="210" t="s">
        <v>111</v>
      </c>
      <c r="BI8" s="209"/>
      <c r="BJ8" s="211"/>
    </row>
    <row r="9" spans="1:62" s="79" customFormat="1" ht="36.75" thickBot="1" x14ac:dyDescent="0.25">
      <c r="A9" s="32"/>
      <c r="B9" s="32" t="s">
        <v>0</v>
      </c>
      <c r="C9" s="80" t="s">
        <v>113</v>
      </c>
      <c r="D9" s="81"/>
      <c r="E9" s="81" t="s">
        <v>114</v>
      </c>
      <c r="F9" s="81"/>
      <c r="G9" s="90" t="s">
        <v>112</v>
      </c>
      <c r="H9" s="80" t="s">
        <v>115</v>
      </c>
      <c r="I9" s="81"/>
      <c r="J9" s="81" t="s">
        <v>163</v>
      </c>
      <c r="K9" s="81"/>
      <c r="L9" s="82" t="s">
        <v>112</v>
      </c>
      <c r="M9" s="86" t="s">
        <v>1</v>
      </c>
      <c r="N9" s="75"/>
      <c r="O9" s="93" t="s">
        <v>89</v>
      </c>
      <c r="P9" s="94" t="s">
        <v>90</v>
      </c>
      <c r="Q9" s="94" t="s">
        <v>91</v>
      </c>
      <c r="R9" s="95" t="s">
        <v>93</v>
      </c>
      <c r="S9" s="94" t="s">
        <v>94</v>
      </c>
      <c r="T9" s="94" t="s">
        <v>95</v>
      </c>
      <c r="U9" s="95" t="s">
        <v>97</v>
      </c>
      <c r="V9" s="94" t="s">
        <v>98</v>
      </c>
      <c r="W9" s="94" t="s">
        <v>99</v>
      </c>
      <c r="X9" s="95" t="s">
        <v>101</v>
      </c>
      <c r="Y9" s="94" t="s">
        <v>102</v>
      </c>
      <c r="Z9" s="96" t="s">
        <v>103</v>
      </c>
      <c r="AA9" s="93" t="s">
        <v>89</v>
      </c>
      <c r="AB9" s="94" t="s">
        <v>90</v>
      </c>
      <c r="AC9" s="94" t="s">
        <v>91</v>
      </c>
      <c r="AD9" s="95" t="s">
        <v>93</v>
      </c>
      <c r="AE9" s="94" t="s">
        <v>94</v>
      </c>
      <c r="AF9" s="94" t="s">
        <v>95</v>
      </c>
      <c r="AG9" s="95" t="s">
        <v>97</v>
      </c>
      <c r="AH9" s="94" t="s">
        <v>98</v>
      </c>
      <c r="AI9" s="94" t="s">
        <v>99</v>
      </c>
      <c r="AJ9" s="95" t="s">
        <v>101</v>
      </c>
      <c r="AK9" s="94" t="s">
        <v>102</v>
      </c>
      <c r="AL9" s="96" t="s">
        <v>103</v>
      </c>
      <c r="AM9" s="93" t="s">
        <v>89</v>
      </c>
      <c r="AN9" s="94" t="s">
        <v>90</v>
      </c>
      <c r="AO9" s="94" t="s">
        <v>91</v>
      </c>
      <c r="AP9" s="95" t="s">
        <v>93</v>
      </c>
      <c r="AQ9" s="94" t="s">
        <v>94</v>
      </c>
      <c r="AR9" s="94" t="s">
        <v>95</v>
      </c>
      <c r="AS9" s="95" t="s">
        <v>97</v>
      </c>
      <c r="AT9" s="94" t="s">
        <v>98</v>
      </c>
      <c r="AU9" s="94" t="s">
        <v>99</v>
      </c>
      <c r="AV9" s="95" t="s">
        <v>101</v>
      </c>
      <c r="AW9" s="94" t="s">
        <v>102</v>
      </c>
      <c r="AX9" s="96" t="s">
        <v>103</v>
      </c>
      <c r="AY9" s="93" t="s">
        <v>89</v>
      </c>
      <c r="AZ9" s="94" t="s">
        <v>90</v>
      </c>
      <c r="BA9" s="94" t="s">
        <v>91</v>
      </c>
      <c r="BB9" s="95" t="s">
        <v>93</v>
      </c>
      <c r="BC9" s="94" t="s">
        <v>94</v>
      </c>
      <c r="BD9" s="94" t="s">
        <v>95</v>
      </c>
      <c r="BE9" s="95" t="s">
        <v>97</v>
      </c>
      <c r="BF9" s="94" t="s">
        <v>98</v>
      </c>
      <c r="BG9" s="94" t="s">
        <v>99</v>
      </c>
      <c r="BH9" s="95" t="s">
        <v>101</v>
      </c>
      <c r="BI9" s="94" t="s">
        <v>102</v>
      </c>
      <c r="BJ9" s="96" t="s">
        <v>103</v>
      </c>
    </row>
    <row r="10" spans="1:62" ht="13.5" hidden="1" outlineLevel="1" thickBot="1" x14ac:dyDescent="0.25">
      <c r="N10" s="31"/>
      <c r="O10" s="60">
        <v>1</v>
      </c>
      <c r="P10" s="61">
        <v>2</v>
      </c>
      <c r="Q10" s="61">
        <v>3</v>
      </c>
      <c r="R10" s="62">
        <v>4</v>
      </c>
      <c r="S10" s="61">
        <v>5</v>
      </c>
      <c r="T10" s="61">
        <v>6</v>
      </c>
      <c r="U10" s="62">
        <v>7</v>
      </c>
      <c r="V10" s="61">
        <v>8</v>
      </c>
      <c r="W10" s="61">
        <v>9</v>
      </c>
      <c r="X10" s="62">
        <v>10</v>
      </c>
      <c r="Y10" s="61">
        <v>11</v>
      </c>
      <c r="Z10" s="64">
        <v>12</v>
      </c>
      <c r="AA10" s="60">
        <f>Z10+1</f>
        <v>13</v>
      </c>
      <c r="AB10" s="61">
        <f t="shared" ref="AB10:BJ10" si="0">AA10+1</f>
        <v>14</v>
      </c>
      <c r="AC10" s="61">
        <f t="shared" si="0"/>
        <v>15</v>
      </c>
      <c r="AD10" s="62">
        <f t="shared" si="0"/>
        <v>16</v>
      </c>
      <c r="AE10" s="61">
        <f t="shared" si="0"/>
        <v>17</v>
      </c>
      <c r="AF10" s="61">
        <f t="shared" si="0"/>
        <v>18</v>
      </c>
      <c r="AG10" s="62">
        <f t="shared" si="0"/>
        <v>19</v>
      </c>
      <c r="AH10" s="61">
        <f t="shared" si="0"/>
        <v>20</v>
      </c>
      <c r="AI10" s="61">
        <f t="shared" si="0"/>
        <v>21</v>
      </c>
      <c r="AJ10" s="62">
        <f t="shared" si="0"/>
        <v>22</v>
      </c>
      <c r="AK10" s="61">
        <f t="shared" si="0"/>
        <v>23</v>
      </c>
      <c r="AL10" s="64">
        <f t="shared" si="0"/>
        <v>24</v>
      </c>
      <c r="AM10" s="60">
        <f t="shared" si="0"/>
        <v>25</v>
      </c>
      <c r="AN10" s="61">
        <f t="shared" si="0"/>
        <v>26</v>
      </c>
      <c r="AO10" s="61">
        <f t="shared" si="0"/>
        <v>27</v>
      </c>
      <c r="AP10" s="62">
        <f t="shared" si="0"/>
        <v>28</v>
      </c>
      <c r="AQ10" s="61">
        <f t="shared" si="0"/>
        <v>29</v>
      </c>
      <c r="AR10" s="61">
        <f t="shared" si="0"/>
        <v>30</v>
      </c>
      <c r="AS10" s="62">
        <f t="shared" si="0"/>
        <v>31</v>
      </c>
      <c r="AT10" s="61">
        <f t="shared" si="0"/>
        <v>32</v>
      </c>
      <c r="AU10" s="61">
        <f t="shared" si="0"/>
        <v>33</v>
      </c>
      <c r="AV10" s="62">
        <f t="shared" si="0"/>
        <v>34</v>
      </c>
      <c r="AW10" s="61">
        <f t="shared" si="0"/>
        <v>35</v>
      </c>
      <c r="AX10" s="63">
        <f t="shared" si="0"/>
        <v>36</v>
      </c>
      <c r="AY10" s="60">
        <f t="shared" si="0"/>
        <v>37</v>
      </c>
      <c r="AZ10" s="61">
        <f t="shared" si="0"/>
        <v>38</v>
      </c>
      <c r="BA10" s="61">
        <f t="shared" si="0"/>
        <v>39</v>
      </c>
      <c r="BB10" s="62">
        <f t="shared" si="0"/>
        <v>40</v>
      </c>
      <c r="BC10" s="61">
        <f t="shared" si="0"/>
        <v>41</v>
      </c>
      <c r="BD10" s="61">
        <f t="shared" si="0"/>
        <v>42</v>
      </c>
      <c r="BE10" s="62">
        <f t="shared" si="0"/>
        <v>43</v>
      </c>
      <c r="BF10" s="61">
        <f t="shared" si="0"/>
        <v>44</v>
      </c>
      <c r="BG10" s="61">
        <f t="shared" si="0"/>
        <v>45</v>
      </c>
      <c r="BH10" s="62">
        <f t="shared" si="0"/>
        <v>46</v>
      </c>
      <c r="BI10" s="61">
        <f t="shared" si="0"/>
        <v>47</v>
      </c>
      <c r="BJ10" s="63">
        <f t="shared" si="0"/>
        <v>48</v>
      </c>
    </row>
    <row r="11" spans="1:62" s="22" customFormat="1" ht="26.25" collapsed="1" x14ac:dyDescent="0.2">
      <c r="A11" s="25" t="str">
        <f>IF(ISERROR(VALUE(SUBSTITUTE(prevWBS,".",""))),"1",IF(ISERROR(FIND("`",SUBSTITUTE(prevWBS,".","`",1))),TEXT(VALUE(prevWBS)+1,"#"),TEXT(VALUE(LEFT(prevWBS,FIND("`",SUBSTITUTE(prevWBS,".","`",1))-1))+1,"#")))</f>
        <v>1</v>
      </c>
      <c r="B11" s="77" t="s">
        <v>123</v>
      </c>
      <c r="C11" s="84"/>
      <c r="D11" s="26"/>
      <c r="E11" s="72"/>
      <c r="F11" s="30"/>
      <c r="G11" s="69"/>
      <c r="H11" s="68"/>
      <c r="I11" s="26"/>
      <c r="J11" s="30"/>
      <c r="K11" s="26"/>
      <c r="L11" s="69"/>
      <c r="M11" s="87"/>
      <c r="N11" s="27"/>
      <c r="O11" s="100"/>
      <c r="P11" s="100"/>
      <c r="Q11" s="100"/>
      <c r="R11" s="100"/>
      <c r="S11" s="100"/>
      <c r="T11" s="100"/>
      <c r="U11" s="100"/>
      <c r="V11" s="100"/>
      <c r="W11" s="100"/>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6"/>
    </row>
    <row r="12" spans="1:62" s="24" customFormat="1" ht="18" x14ac:dyDescent="0.2">
      <c r="A12" s="23">
        <v>1.1000000000000001</v>
      </c>
      <c r="B12" s="34" t="s">
        <v>117</v>
      </c>
      <c r="C12" s="70">
        <v>45597</v>
      </c>
      <c r="D12" s="76">
        <f>IFERROR(VLOOKUP(C12,'Period Lookup'!$B$2:$C$49,2,FALSE),"-")</f>
        <v>11</v>
      </c>
      <c r="E12" s="102">
        <v>45597</v>
      </c>
      <c r="F12" s="76">
        <f>IFERROR(VLOOKUP(E12,'Period Lookup'!$B$2:$C$49,2,FALSE),"-")</f>
        <v>11</v>
      </c>
      <c r="G12" s="103">
        <f>IFERROR(VLOOKUP(E12,'Period Lookup'!$B:$C,2,FALSE)-VLOOKUP(GanttChart!C12,'Period Lookup'!$B:$C,2,FALSE)+1,"-")</f>
        <v>1</v>
      </c>
      <c r="H12" s="70">
        <v>45597</v>
      </c>
      <c r="I12" s="76">
        <f>IFERROR(VLOOKUP(H12,'Period Lookup'!$B$2:$C$49,2,FALSE),"-")</f>
        <v>11</v>
      </c>
      <c r="J12" s="102">
        <v>45597</v>
      </c>
      <c r="K12" s="76">
        <f>IFERROR(VLOOKUP(J12,'Period Lookup'!$B$2:$C$49,2,FALSE),"-")</f>
        <v>11</v>
      </c>
      <c r="L12" s="103">
        <f>IFERROR(VLOOKUP(J12,'Period Lookup'!$B:$C,2,FALSE)-VLOOKUP(GanttChart!H12,'Period Lookup'!$B:$C,2,FALSE)+1,"-")</f>
        <v>1</v>
      </c>
      <c r="M12" s="88">
        <f ca="1">IFERROR(IF(K12&lt;$C$5,100%,($C$5-I12)/(K12-I12)),"-")</f>
        <v>1</v>
      </c>
      <c r="N12" s="28"/>
      <c r="O12" s="101"/>
      <c r="P12" s="101"/>
      <c r="Q12" s="101"/>
      <c r="R12" s="101"/>
      <c r="S12" s="101"/>
      <c r="T12" s="101"/>
      <c r="U12" s="101"/>
      <c r="V12" s="101"/>
      <c r="W12" s="101"/>
      <c r="X12" s="107"/>
      <c r="Y12" s="110">
        <v>45626</v>
      </c>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row>
    <row r="13" spans="1:62" s="24" customFormat="1" ht="24" x14ac:dyDescent="0.2">
      <c r="A13" s="23">
        <v>1.2</v>
      </c>
      <c r="B13" s="34" t="s">
        <v>118</v>
      </c>
      <c r="C13" s="70">
        <v>45597</v>
      </c>
      <c r="D13" s="76">
        <f>IFERROR(VLOOKUP(C13,'Period Lookup'!$B$2:$C$49,2,FALSE),"-")</f>
        <v>11</v>
      </c>
      <c r="E13" s="102">
        <v>45627</v>
      </c>
      <c r="F13" s="76">
        <f>IFERROR(VLOOKUP(E13,'Period Lookup'!$B$2:$C$49,2,FALSE),"-")</f>
        <v>12</v>
      </c>
      <c r="G13" s="103">
        <f>IFERROR(VLOOKUP(E13,'Period Lookup'!$B:$C,2,FALSE)-VLOOKUP(GanttChart!C13,'Period Lookup'!$B:$C,2,FALSE)+1,"-")</f>
        <v>2</v>
      </c>
      <c r="H13" s="70">
        <v>45597</v>
      </c>
      <c r="I13" s="76">
        <f>IFERROR(VLOOKUP(H13,'Period Lookup'!$B$2:$C$49,2,FALSE),"-")</f>
        <v>11</v>
      </c>
      <c r="J13" s="102">
        <v>45778</v>
      </c>
      <c r="K13" s="76">
        <f>IFERROR(VLOOKUP(J13,'Period Lookup'!$B$2:$C$49,2,FALSE),"-")</f>
        <v>17</v>
      </c>
      <c r="L13" s="103">
        <f>IFERROR(VLOOKUP(J13,'Period Lookup'!$B:$C,2,FALSE)-VLOOKUP(GanttChart!H13,'Period Lookup'!$B:$C,2,FALSE)+1,"-")</f>
        <v>7</v>
      </c>
      <c r="M13" s="88">
        <f t="shared" ref="M13:M19" ca="1" si="1">IFERROR(IF(K13&lt;$C$5,100%,($C$5-I13)/(K13-I13)),"-")</f>
        <v>1</v>
      </c>
      <c r="N13" s="28"/>
      <c r="O13" s="101"/>
      <c r="P13" s="101"/>
      <c r="Q13" s="101"/>
      <c r="R13" s="101"/>
      <c r="S13" s="101"/>
      <c r="T13" s="101"/>
      <c r="U13" s="101"/>
      <c r="V13" s="101"/>
      <c r="W13" s="101"/>
      <c r="X13" s="107"/>
      <c r="Y13" s="108"/>
      <c r="Z13" s="108"/>
      <c r="AA13" s="108"/>
      <c r="AB13" s="108"/>
      <c r="AC13" s="108"/>
      <c r="AD13" s="108"/>
      <c r="AE13" s="110">
        <v>45427</v>
      </c>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row>
    <row r="14" spans="1:62" s="24" customFormat="1" ht="18" x14ac:dyDescent="0.2">
      <c r="A14" s="23">
        <v>1.3</v>
      </c>
      <c r="B14" s="34" t="s">
        <v>119</v>
      </c>
      <c r="C14" s="70">
        <v>45627</v>
      </c>
      <c r="D14" s="76">
        <f>IFERROR(VLOOKUP(C14,'Period Lookup'!$B$2:$C$49,2,FALSE),"-")</f>
        <v>12</v>
      </c>
      <c r="E14" s="102">
        <v>45627</v>
      </c>
      <c r="F14" s="76">
        <f>IFERROR(VLOOKUP(E14,'Period Lookup'!$B$2:$C$49,2,FALSE),"-")</f>
        <v>12</v>
      </c>
      <c r="G14" s="103">
        <f>IFERROR(VLOOKUP(E14,'Period Lookup'!$B:$C,2,FALSE)-VLOOKUP(GanttChart!C14,'Period Lookup'!$B:$C,2,FALSE)+1,"-")</f>
        <v>1</v>
      </c>
      <c r="H14" s="70">
        <v>45627</v>
      </c>
      <c r="I14" s="76">
        <f>IFERROR(VLOOKUP(H14,'Period Lookup'!$B$2:$C$49,2,FALSE),"-")</f>
        <v>12</v>
      </c>
      <c r="J14" s="102">
        <v>45627</v>
      </c>
      <c r="K14" s="76">
        <f>IFERROR(VLOOKUP(J14,'Period Lookup'!$B$2:$C$49,2,FALSE),"-")</f>
        <v>12</v>
      </c>
      <c r="L14" s="103">
        <f>IFERROR(VLOOKUP(J14,'Period Lookup'!$B:$C,2,FALSE)-VLOOKUP(GanttChart!H14,'Period Lookup'!$B:$C,2,FALSE)+1,"-")</f>
        <v>1</v>
      </c>
      <c r="M14" s="88">
        <f t="shared" ca="1" si="1"/>
        <v>1</v>
      </c>
      <c r="N14" s="28"/>
      <c r="O14" s="101"/>
      <c r="P14" s="101"/>
      <c r="Q14" s="101"/>
      <c r="R14" s="101"/>
      <c r="S14" s="101"/>
      <c r="T14" s="101"/>
      <c r="U14" s="101"/>
      <c r="V14" s="101"/>
      <c r="W14" s="101"/>
      <c r="X14" s="107"/>
      <c r="Y14" s="108"/>
      <c r="Z14" s="110">
        <v>45641</v>
      </c>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row>
    <row r="15" spans="1:62" s="24" customFormat="1" ht="18" x14ac:dyDescent="0.2">
      <c r="A15" s="23">
        <v>1.4</v>
      </c>
      <c r="B15" s="34" t="s">
        <v>120</v>
      </c>
      <c r="C15" s="70">
        <v>45778</v>
      </c>
      <c r="D15" s="76">
        <f>IFERROR(VLOOKUP(C15,'Period Lookup'!$B$2:$C$49,2,FALSE),"-")</f>
        <v>17</v>
      </c>
      <c r="E15" s="102">
        <v>45778</v>
      </c>
      <c r="F15" s="76">
        <f>IFERROR(VLOOKUP(E15,'Period Lookup'!$B$2:$C$49,2,FALSE),"-")</f>
        <v>17</v>
      </c>
      <c r="G15" s="103">
        <f>IFERROR(VLOOKUP(E15,'Period Lookup'!$B:$C,2,FALSE)-VLOOKUP(GanttChart!C15,'Period Lookup'!$B:$C,2,FALSE)+1,"-")</f>
        <v>1</v>
      </c>
      <c r="H15" s="70">
        <v>45778</v>
      </c>
      <c r="I15" s="76">
        <f>IFERROR(VLOOKUP(H15,'Period Lookup'!$B$2:$C$49,2,FALSE),"-")</f>
        <v>17</v>
      </c>
      <c r="J15" s="102">
        <v>45809</v>
      </c>
      <c r="K15" s="76">
        <f>IFERROR(VLOOKUP(J15,'Period Lookup'!$B$2:$C$49,2,FALSE),"-")</f>
        <v>18</v>
      </c>
      <c r="L15" s="103">
        <f>IFERROR(VLOOKUP(J15,'Period Lookup'!$B:$C,2,FALSE)-VLOOKUP(GanttChart!H15,'Period Lookup'!$B:$C,2,FALSE)+1,"-")</f>
        <v>2</v>
      </c>
      <c r="M15" s="88">
        <f t="shared" ca="1" si="1"/>
        <v>1</v>
      </c>
      <c r="N15" s="28"/>
      <c r="O15" s="101"/>
      <c r="P15" s="101"/>
      <c r="Q15" s="101"/>
      <c r="R15" s="101"/>
      <c r="S15" s="101"/>
      <c r="T15" s="101"/>
      <c r="U15" s="101"/>
      <c r="V15" s="101"/>
      <c r="W15" s="101"/>
      <c r="X15" s="107"/>
      <c r="Y15" s="108"/>
      <c r="Z15" s="108"/>
      <c r="AA15" s="108"/>
      <c r="AB15" s="108"/>
      <c r="AC15" s="108"/>
      <c r="AD15" s="108"/>
      <c r="AE15" s="108"/>
      <c r="AF15" s="110">
        <v>45833</v>
      </c>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row>
    <row r="16" spans="1:62" s="24" customFormat="1" ht="24" x14ac:dyDescent="0.2">
      <c r="A16" s="23">
        <v>1.5</v>
      </c>
      <c r="B16" s="78" t="s">
        <v>130</v>
      </c>
      <c r="C16" s="70">
        <v>45627</v>
      </c>
      <c r="D16" s="76">
        <f>IFERROR(VLOOKUP(C16,'Period Lookup'!$B$2:$C$49,2,FALSE),"-")</f>
        <v>12</v>
      </c>
      <c r="E16" s="102">
        <v>45689</v>
      </c>
      <c r="F16" s="76">
        <f>IFERROR(VLOOKUP(E16,'Period Lookup'!$B$2:$C$49,2,FALSE),"-")</f>
        <v>14</v>
      </c>
      <c r="G16" s="103">
        <f>IFERROR(VLOOKUP(E16,'Period Lookup'!$B:$C,2,FALSE)-VLOOKUP(GanttChart!C16,'Period Lookup'!$B:$C,2,FALSE)+1,"-")</f>
        <v>3</v>
      </c>
      <c r="H16" s="70">
        <v>45627</v>
      </c>
      <c r="I16" s="76">
        <f>IFERROR(VLOOKUP(H16,'Period Lookup'!$B$2:$C$49,2,FALSE),"-")</f>
        <v>12</v>
      </c>
      <c r="J16" s="102">
        <v>45689</v>
      </c>
      <c r="K16" s="76">
        <f>IFERROR(VLOOKUP(J16,'Period Lookup'!$B$2:$C$49,2,FALSE),"-")</f>
        <v>14</v>
      </c>
      <c r="L16" s="103">
        <f>IFERROR(VLOOKUP(J16,'Period Lookup'!$B:$C,2,FALSE)-VLOOKUP(GanttChart!H16,'Period Lookup'!$B:$C,2,FALSE)+1,"-")</f>
        <v>3</v>
      </c>
      <c r="M16" s="88">
        <f t="shared" ca="1" si="1"/>
        <v>1</v>
      </c>
      <c r="N16" s="28"/>
      <c r="O16" s="101"/>
      <c r="P16" s="101"/>
      <c r="Q16" s="101"/>
      <c r="R16" s="101"/>
      <c r="S16" s="101"/>
      <c r="T16" s="101"/>
      <c r="U16" s="101"/>
      <c r="V16" s="101"/>
      <c r="W16" s="101"/>
      <c r="X16" s="107"/>
      <c r="Y16" s="108"/>
      <c r="Z16" s="108"/>
      <c r="AA16" s="108"/>
      <c r="AB16" s="110">
        <v>45707</v>
      </c>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row>
    <row r="17" spans="1:62" s="24" customFormat="1" ht="18" x14ac:dyDescent="0.2">
      <c r="A17" s="23">
        <v>1.6</v>
      </c>
      <c r="B17" s="78" t="s">
        <v>131</v>
      </c>
      <c r="C17" s="70">
        <v>45689</v>
      </c>
      <c r="D17" s="76">
        <f>IFERROR(VLOOKUP(C17,'Period Lookup'!$B$2:$C$49,2,FALSE),"-")</f>
        <v>14</v>
      </c>
      <c r="E17" s="102">
        <v>45839</v>
      </c>
      <c r="F17" s="76">
        <f>IFERROR(VLOOKUP(E17,'Period Lookup'!$B$2:$C$49,2,FALSE),"-")</f>
        <v>19</v>
      </c>
      <c r="G17" s="103">
        <f>IFERROR(VLOOKUP(E17,'Period Lookup'!$B:$C,2,FALSE)-VLOOKUP(GanttChart!C17,'Period Lookup'!$B:$C,2,FALSE)+1,"-")</f>
        <v>6</v>
      </c>
      <c r="H17" s="70">
        <v>45689</v>
      </c>
      <c r="I17" s="76">
        <f>IFERROR(VLOOKUP(H17,'Period Lookup'!$B$2:$C$49,2,FALSE),"-")</f>
        <v>14</v>
      </c>
      <c r="J17" s="102">
        <v>45931</v>
      </c>
      <c r="K17" s="76">
        <f>IFERROR(VLOOKUP(J17,'Period Lookup'!$B$2:$C$49,2,FALSE),"-")</f>
        <v>22</v>
      </c>
      <c r="L17" s="103">
        <f>IFERROR(VLOOKUP(J17,'Period Lookup'!$B:$C,2,FALSE)-VLOOKUP(GanttChart!H17,'Period Lookup'!$B:$C,2,FALSE)+1,"-")</f>
        <v>9</v>
      </c>
      <c r="M17" s="88">
        <f t="shared" ca="1" si="1"/>
        <v>1</v>
      </c>
      <c r="N17" s="28"/>
      <c r="O17" s="101"/>
      <c r="P17" s="101"/>
      <c r="Q17" s="101"/>
      <c r="R17" s="101"/>
      <c r="S17" s="101"/>
      <c r="T17" s="101"/>
      <c r="U17" s="101"/>
      <c r="V17" s="101"/>
      <c r="W17" s="101"/>
      <c r="X17" s="107"/>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row>
    <row r="18" spans="1:62" s="24" customFormat="1" ht="18" x14ac:dyDescent="0.2">
      <c r="A18" s="23">
        <v>1.7</v>
      </c>
      <c r="B18" s="112" t="s">
        <v>121</v>
      </c>
      <c r="C18" s="70"/>
      <c r="D18" s="76" t="str">
        <f>IFERROR(VLOOKUP(C18,'Period Lookup'!$B$2:$C$49,2,FALSE),"-")</f>
        <v>-</v>
      </c>
      <c r="E18" s="102"/>
      <c r="F18" s="76" t="str">
        <f>IFERROR(VLOOKUP(E18,'Period Lookup'!$B$2:$C$49,2,FALSE),"-")</f>
        <v>-</v>
      </c>
      <c r="G18" s="103" t="str">
        <f>IFERROR(VLOOKUP(E18,'Period Lookup'!$B:$C,2,FALSE)-VLOOKUP(GanttChart!C18,'Period Lookup'!$B:$C,2,FALSE)+1,"-")</f>
        <v>-</v>
      </c>
      <c r="H18" s="70">
        <v>45778</v>
      </c>
      <c r="I18" s="76">
        <f>IFERROR(VLOOKUP(H18,'Period Lookup'!$B$2:$C$49,2,FALSE),"-")</f>
        <v>17</v>
      </c>
      <c r="J18" s="102">
        <v>45809</v>
      </c>
      <c r="K18" s="76">
        <f>IFERROR(VLOOKUP(J18,'Period Lookup'!$B$2:$C$49,2,FALSE),"-")</f>
        <v>18</v>
      </c>
      <c r="L18" s="103">
        <f>IFERROR(VLOOKUP(J18,'Period Lookup'!$B:$C,2,FALSE)-VLOOKUP(GanttChart!H18,'Period Lookup'!$B:$C,2,FALSE)+1,"-")</f>
        <v>2</v>
      </c>
      <c r="M18" s="88">
        <f t="shared" ca="1" si="1"/>
        <v>1</v>
      </c>
      <c r="N18" s="28"/>
      <c r="O18" s="101"/>
      <c r="P18" s="101"/>
      <c r="Q18" s="101"/>
      <c r="R18" s="101"/>
      <c r="S18" s="101"/>
      <c r="T18" s="101"/>
      <c r="U18" s="101"/>
      <c r="V18" s="101"/>
      <c r="W18" s="101"/>
      <c r="X18" s="107"/>
      <c r="Y18" s="108"/>
      <c r="Z18" s="108"/>
      <c r="AA18" s="108"/>
      <c r="AB18" s="108"/>
      <c r="AC18" s="108"/>
      <c r="AD18" s="108"/>
      <c r="AE18" s="108"/>
      <c r="AF18" s="110">
        <v>45831</v>
      </c>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row>
    <row r="19" spans="1:62" s="24" customFormat="1" ht="18" x14ac:dyDescent="0.2">
      <c r="A19" s="23">
        <v>1.8</v>
      </c>
      <c r="B19" s="112" t="s">
        <v>122</v>
      </c>
      <c r="C19" s="70"/>
      <c r="D19" s="76" t="str">
        <f>IFERROR(VLOOKUP(C19,'Period Lookup'!$B$2:$C$49,2,FALSE),"-")</f>
        <v>-</v>
      </c>
      <c r="E19" s="102"/>
      <c r="F19" s="76" t="str">
        <f>IFERROR(VLOOKUP(E19,'Period Lookup'!$B$2:$C$49,2,FALSE),"-")</f>
        <v>-</v>
      </c>
      <c r="G19" s="103" t="str">
        <f>IFERROR(VLOOKUP(E19,'Period Lookup'!$B:$C,2,FALSE)-VLOOKUP(GanttChart!C19,'Period Lookup'!$B:$C,2,FALSE)+1,"-")</f>
        <v>-</v>
      </c>
      <c r="H19" s="70">
        <v>45839</v>
      </c>
      <c r="I19" s="76">
        <f>IFERROR(VLOOKUP(H19,'Period Lookup'!$B$2:$C$49,2,FALSE),"-")</f>
        <v>19</v>
      </c>
      <c r="J19" s="102">
        <v>45870</v>
      </c>
      <c r="K19" s="76">
        <f>IFERROR(VLOOKUP(J19,'Period Lookup'!$B$2:$C$49,2,FALSE),"-")</f>
        <v>20</v>
      </c>
      <c r="L19" s="103">
        <f>IFERROR(VLOOKUP(J19,'Period Lookup'!$B:$C,2,FALSE)-VLOOKUP(GanttChart!H19,'Period Lookup'!$B:$C,2,FALSE)+1,"-")</f>
        <v>2</v>
      </c>
      <c r="M19" s="88">
        <f t="shared" ca="1" si="1"/>
        <v>1</v>
      </c>
      <c r="N19" s="28"/>
      <c r="O19" s="101"/>
      <c r="P19" s="101"/>
      <c r="Q19" s="101"/>
      <c r="R19" s="101"/>
      <c r="S19" s="101"/>
      <c r="T19" s="101"/>
      <c r="U19" s="101"/>
      <c r="V19" s="101"/>
      <c r="W19" s="101"/>
      <c r="X19" s="107"/>
      <c r="Y19" s="108"/>
      <c r="Z19" s="108"/>
      <c r="AA19" s="108"/>
      <c r="AB19" s="108"/>
      <c r="AC19" s="108"/>
      <c r="AD19" s="108"/>
      <c r="AE19" s="108"/>
      <c r="AF19" s="108"/>
      <c r="AG19" s="108"/>
      <c r="AH19" s="110">
        <v>45898</v>
      </c>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row>
    <row r="20" spans="1:62" s="22" customFormat="1" ht="63.75" x14ac:dyDescent="0.2">
      <c r="A20" s="25" t="str">
        <f>IF(ISERROR(VALUE(SUBSTITUTE(prevWBS,".",""))),"1",IF(ISERROR(FIND("`",SUBSTITUTE(prevWBS,".","`",1))),TEXT(VALUE(prevWBS)+1,"#"),TEXT(VALUE(LEFT(prevWBS,FIND("`",SUBSTITUTE(prevWBS,".","`",1))-1))+1,"#")))</f>
        <v>2</v>
      </c>
      <c r="B20" s="77" t="s">
        <v>129</v>
      </c>
      <c r="C20" s="68"/>
      <c r="D20" s="71"/>
      <c r="E20" s="72"/>
      <c r="F20" s="72"/>
      <c r="G20" s="83"/>
      <c r="H20" s="71"/>
      <c r="I20" s="71"/>
      <c r="J20" s="72"/>
      <c r="K20" s="71"/>
      <c r="L20" s="83"/>
      <c r="M20" s="87"/>
      <c r="N20" s="27"/>
      <c r="O20" s="100"/>
      <c r="P20" s="100"/>
      <c r="Q20" s="100"/>
      <c r="R20" s="100"/>
      <c r="S20" s="100"/>
      <c r="T20" s="100"/>
      <c r="U20" s="100"/>
      <c r="V20" s="100"/>
      <c r="W20" s="100"/>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row>
    <row r="21" spans="1:62" s="24" customFormat="1" ht="24" x14ac:dyDescent="0.2">
      <c r="A21" s="23">
        <v>2.1</v>
      </c>
      <c r="B21" s="34" t="s">
        <v>124</v>
      </c>
      <c r="C21" s="70">
        <v>45689</v>
      </c>
      <c r="D21" s="76">
        <f>IFERROR(VLOOKUP(C21,'Period Lookup'!$B$2:$C$49,2,FALSE),"-")</f>
        <v>14</v>
      </c>
      <c r="E21" s="102">
        <v>45901</v>
      </c>
      <c r="F21" s="76">
        <f>IFERROR(VLOOKUP(E21,'Period Lookup'!$B$2:$C$49,2,FALSE),"-")</f>
        <v>21</v>
      </c>
      <c r="G21" s="103">
        <f>IFERROR(VLOOKUP(E21,'Period Lookup'!$B:$C,2,FALSE)-VLOOKUP(GanttChart!C21,'Period Lookup'!$B:$C,2,FALSE)+1,"-")</f>
        <v>8</v>
      </c>
      <c r="H21" s="70">
        <v>45689</v>
      </c>
      <c r="I21" s="76">
        <f>IFERROR(VLOOKUP(H21,'Period Lookup'!$B$2:$C$49,2,FALSE),"-")</f>
        <v>14</v>
      </c>
      <c r="J21" s="102">
        <v>45931</v>
      </c>
      <c r="K21" s="76">
        <f>IFERROR(VLOOKUP(J21,'Period Lookup'!$B$2:$C$49,2,FALSE),"-")</f>
        <v>22</v>
      </c>
      <c r="L21" s="103">
        <f>IFERROR(VLOOKUP(J21,'Period Lookup'!$B:$C,2,FALSE)-VLOOKUP(GanttChart!H21,'Period Lookup'!$B:$C,2,FALSE)+1,"-")</f>
        <v>9</v>
      </c>
      <c r="M21" s="88">
        <f t="shared" ref="M21:M25" ca="1" si="2">IFERROR(IF(K21&lt;$C$5,100%,($C$5-I21)/(K21-I21)),"-")</f>
        <v>1</v>
      </c>
      <c r="N21" s="28"/>
      <c r="O21" s="101"/>
      <c r="P21" s="101"/>
      <c r="Q21" s="101"/>
      <c r="R21" s="101"/>
      <c r="S21" s="101"/>
      <c r="T21" s="101"/>
      <c r="U21" s="101"/>
      <c r="V21" s="101"/>
      <c r="W21" s="101"/>
      <c r="X21" s="107"/>
      <c r="Y21" s="108"/>
      <c r="Z21" s="108"/>
      <c r="AA21" s="108"/>
      <c r="AB21" s="108"/>
      <c r="AC21" s="108"/>
      <c r="AD21" s="108"/>
      <c r="AE21" s="108"/>
      <c r="AF21" s="108"/>
      <c r="AG21" s="108"/>
      <c r="AH21" s="108"/>
      <c r="AI21" s="108"/>
      <c r="AJ21" s="108"/>
      <c r="AK21" s="113">
        <v>45980</v>
      </c>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row>
    <row r="22" spans="1:62" s="24" customFormat="1" ht="24" x14ac:dyDescent="0.2">
      <c r="A22" s="23">
        <f>A21+0.1</f>
        <v>2.2000000000000002</v>
      </c>
      <c r="B22" s="34" t="s">
        <v>125</v>
      </c>
      <c r="C22" s="70">
        <v>45931</v>
      </c>
      <c r="D22" s="76">
        <f>IFERROR(VLOOKUP(C22,'Period Lookup'!$B$2:$C$49,2,FALSE),"-")</f>
        <v>22</v>
      </c>
      <c r="E22" s="102">
        <v>45931</v>
      </c>
      <c r="F22" s="76">
        <f>IFERROR(VLOOKUP(E22,'Period Lookup'!$B$2:$C$49,2,FALSE),"-")</f>
        <v>22</v>
      </c>
      <c r="G22" s="103">
        <f>IFERROR(VLOOKUP(E22,'Period Lookup'!$B:$C,2,FALSE)-VLOOKUP(GanttChart!C22,'Period Lookup'!$B:$C,2,FALSE)+1,"-")</f>
        <v>1</v>
      </c>
      <c r="H22" s="70"/>
      <c r="I22" s="76" t="str">
        <f>IFERROR(VLOOKUP(H22,'Period Lookup'!$B$2:$C$49,2,FALSE),"-")</f>
        <v>-</v>
      </c>
      <c r="J22" s="102"/>
      <c r="K22" s="76" t="str">
        <f>IFERROR(VLOOKUP(J22,'Period Lookup'!$B$2:$C$49,2,FALSE),"-")</f>
        <v>-</v>
      </c>
      <c r="L22" s="103" t="str">
        <f>IFERROR(VLOOKUP(J22,'Period Lookup'!$B:$C,2,FALSE)-VLOOKUP(GanttChart!H22,'Period Lookup'!$B:$C,2,FALSE)+1,"-")</f>
        <v>-</v>
      </c>
      <c r="M22" s="88" t="str">
        <f t="shared" ca="1" si="2"/>
        <v>-</v>
      </c>
      <c r="N22" s="28"/>
      <c r="O22" s="101"/>
      <c r="P22" s="101"/>
      <c r="Q22" s="101"/>
      <c r="R22" s="101"/>
      <c r="S22" s="101"/>
      <c r="T22" s="101"/>
      <c r="U22" s="101"/>
      <c r="V22" s="101"/>
      <c r="W22" s="101"/>
      <c r="X22" s="107"/>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row>
    <row r="23" spans="1:62" s="24" customFormat="1" ht="18" x14ac:dyDescent="0.2">
      <c r="A23" s="23">
        <f t="shared" ref="A23:A25" si="3">A22+0.1</f>
        <v>2.3000000000000003</v>
      </c>
      <c r="B23" s="34" t="s">
        <v>126</v>
      </c>
      <c r="C23" s="70">
        <v>45962</v>
      </c>
      <c r="D23" s="76">
        <f>IFERROR(VLOOKUP(C23,'Period Lookup'!$B$2:$C$49,2,FALSE),"-")</f>
        <v>23</v>
      </c>
      <c r="E23" s="102">
        <v>46235</v>
      </c>
      <c r="F23" s="76">
        <f>IFERROR(VLOOKUP(E23,'Period Lookup'!$B$2:$C$49,2,FALSE),"-")</f>
        <v>32</v>
      </c>
      <c r="G23" s="103">
        <f>IFERROR(VLOOKUP(E23,'Period Lookup'!$B:$C,2,FALSE)-VLOOKUP(GanttChart!C23,'Period Lookup'!$B:$C,2,FALSE)+1,"-")</f>
        <v>10</v>
      </c>
      <c r="H23" s="70"/>
      <c r="I23" s="76" t="str">
        <f>IFERROR(VLOOKUP(H23,'Period Lookup'!$B$2:$C$49,2,FALSE),"-")</f>
        <v>-</v>
      </c>
      <c r="J23" s="102"/>
      <c r="K23" s="76" t="str">
        <f>IFERROR(VLOOKUP(J23,'Period Lookup'!$B$2:$C$49,2,FALSE),"-")</f>
        <v>-</v>
      </c>
      <c r="L23" s="103" t="str">
        <f>IFERROR(VLOOKUP(J23,'Period Lookup'!$B:$C,2,FALSE)-VLOOKUP(GanttChart!H23,'Period Lookup'!$B:$C,2,FALSE)+1,"-")</f>
        <v>-</v>
      </c>
      <c r="M23" s="88" t="str">
        <f t="shared" ca="1" si="2"/>
        <v>-</v>
      </c>
      <c r="N23" s="28"/>
      <c r="O23" s="101"/>
      <c r="P23" s="101"/>
      <c r="Q23" s="101"/>
      <c r="R23" s="101"/>
      <c r="S23" s="101"/>
      <c r="T23" s="101"/>
      <c r="U23" s="101"/>
      <c r="V23" s="101"/>
      <c r="W23" s="101"/>
      <c r="X23" s="107"/>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row>
    <row r="24" spans="1:62" s="24" customFormat="1" ht="36" x14ac:dyDescent="0.2">
      <c r="A24" s="23">
        <f t="shared" si="3"/>
        <v>2.4000000000000004</v>
      </c>
      <c r="B24" s="34" t="s">
        <v>127</v>
      </c>
      <c r="C24" s="70">
        <v>45689</v>
      </c>
      <c r="D24" s="76">
        <f>IFERROR(VLOOKUP(C24,'Period Lookup'!$B$2:$C$49,2,FALSE),"-")</f>
        <v>14</v>
      </c>
      <c r="E24" s="102">
        <v>45931</v>
      </c>
      <c r="F24" s="76">
        <f>IFERROR(VLOOKUP(E24,'Period Lookup'!$B$2:$C$49,2,FALSE),"-")</f>
        <v>22</v>
      </c>
      <c r="G24" s="103">
        <f>IFERROR(VLOOKUP(E24,'Period Lookup'!$B:$C,2,FALSE)-VLOOKUP(GanttChart!C24,'Period Lookup'!$B:$C,2,FALSE)+1,"-")</f>
        <v>9</v>
      </c>
      <c r="H24" s="70">
        <v>45689</v>
      </c>
      <c r="I24" s="76">
        <f>IFERROR(VLOOKUP(H24,'Period Lookup'!$B$2:$C$49,2,FALSE),"-")</f>
        <v>14</v>
      </c>
      <c r="J24" s="102">
        <v>45931</v>
      </c>
      <c r="K24" s="76">
        <f>IFERROR(VLOOKUP(J24,'Period Lookup'!$B$2:$C$49,2,FALSE),"-")</f>
        <v>22</v>
      </c>
      <c r="L24" s="103">
        <f>IFERROR(VLOOKUP(J24,'Period Lookup'!$B:$C,2,FALSE)-VLOOKUP(GanttChart!H24,'Period Lookup'!$B:$C,2,FALSE)+1,"-")</f>
        <v>9</v>
      </c>
      <c r="M24" s="88">
        <f t="shared" ca="1" si="2"/>
        <v>1</v>
      </c>
      <c r="N24" s="28"/>
      <c r="O24" s="101"/>
      <c r="P24" s="101"/>
      <c r="Q24" s="101"/>
      <c r="R24" s="101"/>
      <c r="S24" s="101"/>
      <c r="T24" s="101"/>
      <c r="U24" s="101"/>
      <c r="V24" s="101"/>
      <c r="W24" s="101"/>
      <c r="X24" s="107"/>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row>
    <row r="25" spans="1:62" s="24" customFormat="1" ht="24" x14ac:dyDescent="0.2">
      <c r="A25" s="23">
        <f t="shared" si="3"/>
        <v>2.5000000000000004</v>
      </c>
      <c r="B25" s="78" t="s">
        <v>128</v>
      </c>
      <c r="C25" s="70">
        <v>45962</v>
      </c>
      <c r="D25" s="76">
        <f>IFERROR(VLOOKUP(C25,'Period Lookup'!$B$2:$C$49,2,FALSE),"-")</f>
        <v>23</v>
      </c>
      <c r="E25" s="102">
        <v>46082</v>
      </c>
      <c r="F25" s="76">
        <f>IFERROR(VLOOKUP(E25,'Period Lookup'!$B$2:$C$49,2,FALSE),"-")</f>
        <v>27</v>
      </c>
      <c r="G25" s="103">
        <f>IFERROR(VLOOKUP(E25,'Period Lookup'!$B:$C,2,FALSE)-VLOOKUP(GanttChart!C25,'Period Lookup'!$B:$C,2,FALSE)+1,"-")</f>
        <v>5</v>
      </c>
      <c r="H25" s="70"/>
      <c r="I25" s="76" t="str">
        <f>IFERROR(VLOOKUP(H25,'Period Lookup'!$B$2:$C$49,2,FALSE),"-")</f>
        <v>-</v>
      </c>
      <c r="J25" s="102"/>
      <c r="K25" s="76" t="str">
        <f>IFERROR(VLOOKUP(J25,'Period Lookup'!$B$2:$C$49,2,FALSE),"-")</f>
        <v>-</v>
      </c>
      <c r="L25" s="103" t="str">
        <f>IFERROR(VLOOKUP(J25,'Period Lookup'!$B:$C,2,FALSE)-VLOOKUP(GanttChart!H25,'Period Lookup'!$B:$C,2,FALSE)+1,"-")</f>
        <v>-</v>
      </c>
      <c r="M25" s="88" t="str">
        <f t="shared" ca="1" si="2"/>
        <v>-</v>
      </c>
      <c r="N25" s="28"/>
      <c r="O25" s="101"/>
      <c r="P25" s="101"/>
      <c r="Q25" s="101"/>
      <c r="R25" s="101"/>
      <c r="S25" s="101"/>
      <c r="T25" s="101"/>
      <c r="U25" s="101"/>
      <c r="V25" s="101"/>
      <c r="W25" s="101"/>
      <c r="X25" s="107"/>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row>
    <row r="26" spans="1:62" s="22" customFormat="1" ht="37.5" x14ac:dyDescent="0.2">
      <c r="A26" s="25" t="str">
        <f>IF(ISERROR(VALUE(SUBSTITUTE(prevWBS,".",""))),"1",IF(ISERROR(FIND("`",SUBSTITUTE(prevWBS,".","`",1))),TEXT(VALUE(prevWBS)+1,"#"),TEXT(VALUE(LEFT(prevWBS,FIND("`",SUBSTITUTE(prevWBS,".","`",1))-1))+1,"#")))</f>
        <v>3</v>
      </c>
      <c r="B26" s="77" t="s">
        <v>137</v>
      </c>
      <c r="C26" s="68"/>
      <c r="D26" s="26"/>
      <c r="E26" s="30"/>
      <c r="F26" s="30"/>
      <c r="G26" s="69"/>
      <c r="H26" s="68"/>
      <c r="I26" s="26"/>
      <c r="J26" s="30"/>
      <c r="K26" s="26"/>
      <c r="L26" s="69"/>
      <c r="M26" s="87"/>
      <c r="N26" s="27"/>
      <c r="O26" s="100"/>
      <c r="P26" s="100"/>
      <c r="Q26" s="100"/>
      <c r="R26" s="100"/>
      <c r="S26" s="100"/>
      <c r="T26" s="100"/>
      <c r="U26" s="100"/>
      <c r="V26" s="100"/>
      <c r="W26" s="100"/>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row>
    <row r="27" spans="1:62" s="24" customFormat="1" ht="24" x14ac:dyDescent="0.2">
      <c r="A27" s="23">
        <v>3.1</v>
      </c>
      <c r="B27" s="34" t="s">
        <v>138</v>
      </c>
      <c r="C27" s="70">
        <v>45689</v>
      </c>
      <c r="D27" s="76">
        <f>IFERROR(VLOOKUP(C27,'Period Lookup'!$B$2:$C$49,2,FALSE),"-")</f>
        <v>14</v>
      </c>
      <c r="E27" s="102">
        <v>45689</v>
      </c>
      <c r="F27" s="76">
        <f>IFERROR(VLOOKUP(E27,'Period Lookup'!$B$2:$C$49,2,FALSE),"-")</f>
        <v>14</v>
      </c>
      <c r="G27" s="103">
        <f>IFERROR(VLOOKUP(E27,'Period Lookup'!$B:$C,2,FALSE)-VLOOKUP(GanttChart!C27,'Period Lookup'!$B:$C,2,FALSE)+1,"-")</f>
        <v>1</v>
      </c>
      <c r="H27" s="70">
        <v>45689</v>
      </c>
      <c r="I27" s="76">
        <f>IFERROR(VLOOKUP(H27,'Period Lookup'!$B$2:$C$49,2,FALSE),"-")</f>
        <v>14</v>
      </c>
      <c r="J27" s="102">
        <v>45809</v>
      </c>
      <c r="K27" s="76">
        <f>IFERROR(VLOOKUP(J27,'Period Lookup'!$B$2:$C$49,2,FALSE),"-")</f>
        <v>18</v>
      </c>
      <c r="L27" s="103">
        <f>IFERROR(VLOOKUP(J27,'Period Lookup'!$B:$C,2,FALSE)-VLOOKUP(GanttChart!H27,'Period Lookup'!$B:$C,2,FALSE)+1,"-")</f>
        <v>5</v>
      </c>
      <c r="M27" s="88">
        <f t="shared" ref="M27:M32" ca="1" si="4">IFERROR(IF(K27&lt;$C$5,100%,($C$5-I27)/(K27-I27)),"-")</f>
        <v>1</v>
      </c>
      <c r="N27" s="28"/>
      <c r="O27" s="101"/>
      <c r="P27" s="101"/>
      <c r="Q27" s="101"/>
      <c r="R27" s="101"/>
      <c r="S27" s="101"/>
      <c r="T27" s="101"/>
      <c r="U27" s="101"/>
      <c r="V27" s="101"/>
      <c r="W27" s="101"/>
      <c r="X27" s="107"/>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row>
    <row r="28" spans="1:62" s="24" customFormat="1" ht="18" x14ac:dyDescent="0.2">
      <c r="A28" s="23">
        <f t="shared" ref="A28:A32" si="5">A27+0.1</f>
        <v>3.2</v>
      </c>
      <c r="B28" s="34" t="s">
        <v>132</v>
      </c>
      <c r="C28" s="70">
        <v>45717</v>
      </c>
      <c r="D28" s="76">
        <f>IFERROR(VLOOKUP(C28,'Period Lookup'!$B$2:$C$49,2,FALSE),"-")</f>
        <v>15</v>
      </c>
      <c r="E28" s="102">
        <v>45778</v>
      </c>
      <c r="F28" s="76">
        <f>IFERROR(VLOOKUP(E28,'Period Lookup'!$B$2:$C$49,2,FALSE),"-")</f>
        <v>17</v>
      </c>
      <c r="G28" s="103">
        <f>IFERROR(VLOOKUP(E28,'Period Lookup'!$B:$C,2,FALSE)-VLOOKUP(GanttChart!C28,'Period Lookup'!$B:$C,2,FALSE)+1,"-")</f>
        <v>3</v>
      </c>
      <c r="H28" s="70">
        <v>45839</v>
      </c>
      <c r="I28" s="76">
        <f>IFERROR(VLOOKUP(H28,'Period Lookup'!$B$2:$C$49,2,FALSE),"-")</f>
        <v>19</v>
      </c>
      <c r="J28" s="102">
        <v>45931</v>
      </c>
      <c r="K28" s="76">
        <f>IFERROR(VLOOKUP(J28,'Period Lookup'!$B$2:$C$49,2,FALSE),"-")</f>
        <v>22</v>
      </c>
      <c r="L28" s="103">
        <f>IFERROR(VLOOKUP(J28,'Period Lookup'!$B:$C,2,FALSE)-VLOOKUP(GanttChart!H28,'Period Lookup'!$B:$C,2,FALSE)+1,"-")</f>
        <v>4</v>
      </c>
      <c r="M28" s="88">
        <f t="shared" ca="1" si="4"/>
        <v>1</v>
      </c>
      <c r="N28" s="28"/>
      <c r="O28" s="101"/>
      <c r="P28" s="101"/>
      <c r="Q28" s="101"/>
      <c r="R28" s="101"/>
      <c r="S28" s="101"/>
      <c r="T28" s="101"/>
      <c r="U28" s="101"/>
      <c r="V28" s="101"/>
      <c r="W28" s="101"/>
      <c r="X28" s="107"/>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row>
    <row r="29" spans="1:62" s="24" customFormat="1" ht="18" x14ac:dyDescent="0.2">
      <c r="A29" s="23">
        <f t="shared" si="5"/>
        <v>3.3000000000000003</v>
      </c>
      <c r="B29" s="34" t="s">
        <v>133</v>
      </c>
      <c r="C29" s="70">
        <v>45778</v>
      </c>
      <c r="D29" s="76">
        <f>IFERROR(VLOOKUP(C29,'Period Lookup'!$B$2:$C$49,2,FALSE),"-")</f>
        <v>17</v>
      </c>
      <c r="E29" s="102">
        <v>45809</v>
      </c>
      <c r="F29" s="76">
        <f>IFERROR(VLOOKUP(E29,'Period Lookup'!$B$2:$C$49,2,FALSE),"-")</f>
        <v>18</v>
      </c>
      <c r="G29" s="103">
        <f>IFERROR(VLOOKUP(E29,'Period Lookup'!$B:$C,2,FALSE)-VLOOKUP(GanttChart!C29,'Period Lookup'!$B:$C,2,FALSE)+1,"-")</f>
        <v>2</v>
      </c>
      <c r="H29" s="70">
        <v>45901</v>
      </c>
      <c r="I29" s="76">
        <f>IFERROR(VLOOKUP(H29,'Period Lookup'!$B$2:$C$49,2,FALSE),"-")</f>
        <v>21</v>
      </c>
      <c r="J29" s="102"/>
      <c r="K29" s="76" t="str">
        <f>IFERROR(VLOOKUP(J29,'Period Lookup'!$B$2:$C$49,2,FALSE),"-")</f>
        <v>-</v>
      </c>
      <c r="L29" s="103" t="str">
        <f>IFERROR(VLOOKUP(J29,'Period Lookup'!$B:$C,2,FALSE)-VLOOKUP(GanttChart!H29,'Period Lookup'!$B:$C,2,FALSE)+1,"-")</f>
        <v>-</v>
      </c>
      <c r="M29" s="88" t="str">
        <f t="shared" ca="1" si="4"/>
        <v>-</v>
      </c>
      <c r="N29" s="28"/>
      <c r="O29" s="101"/>
      <c r="P29" s="101"/>
      <c r="Q29" s="101"/>
      <c r="R29" s="101"/>
      <c r="S29" s="101"/>
      <c r="T29" s="101"/>
      <c r="U29" s="101"/>
      <c r="V29" s="101"/>
      <c r="W29" s="101"/>
      <c r="X29" s="107"/>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row>
    <row r="30" spans="1:62" s="24" customFormat="1" ht="36" x14ac:dyDescent="0.2">
      <c r="A30" s="23">
        <f t="shared" si="5"/>
        <v>3.4000000000000004</v>
      </c>
      <c r="B30" s="34" t="s">
        <v>134</v>
      </c>
      <c r="C30" s="70">
        <v>45839</v>
      </c>
      <c r="D30" s="76">
        <f>IFERROR(VLOOKUP(C30,'Period Lookup'!$B$2:$C$49,2,FALSE),"-")</f>
        <v>19</v>
      </c>
      <c r="E30" s="102">
        <v>45839</v>
      </c>
      <c r="F30" s="76">
        <f>IFERROR(VLOOKUP(E30,'Period Lookup'!$B$2:$C$49,2,FALSE),"-")</f>
        <v>19</v>
      </c>
      <c r="G30" s="103">
        <f>IFERROR(VLOOKUP(E30,'Period Lookup'!$B:$C,2,FALSE)-VLOOKUP(GanttChart!C30,'Period Lookup'!$B:$C,2,FALSE)+1,"-")</f>
        <v>1</v>
      </c>
      <c r="H30" s="70">
        <v>45962</v>
      </c>
      <c r="I30" s="76">
        <f>IFERROR(VLOOKUP(H30,'Period Lookup'!$B$2:$C$49,2,FALSE),"-")</f>
        <v>23</v>
      </c>
      <c r="J30" s="102"/>
      <c r="K30" s="76" t="str">
        <f>IFERROR(VLOOKUP(J30,'Period Lookup'!$B$2:$C$49,2,FALSE),"-")</f>
        <v>-</v>
      </c>
      <c r="L30" s="103" t="str">
        <f>IFERROR(VLOOKUP(J30,'Period Lookup'!$B:$C,2,FALSE)-VLOOKUP(GanttChart!H30,'Period Lookup'!$B:$C,2,FALSE)+1,"-")</f>
        <v>-</v>
      </c>
      <c r="M30" s="88" t="str">
        <f t="shared" ca="1" si="4"/>
        <v>-</v>
      </c>
      <c r="N30" s="28"/>
      <c r="O30" s="101"/>
      <c r="P30" s="101"/>
      <c r="Q30" s="101"/>
      <c r="R30" s="101"/>
      <c r="S30" s="101"/>
      <c r="T30" s="101"/>
      <c r="U30" s="101"/>
      <c r="V30" s="101"/>
      <c r="W30" s="101"/>
      <c r="X30" s="107"/>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row>
    <row r="31" spans="1:62" s="24" customFormat="1" ht="36" x14ac:dyDescent="0.2">
      <c r="A31" s="23">
        <f t="shared" si="5"/>
        <v>3.5000000000000004</v>
      </c>
      <c r="B31" s="78" t="s">
        <v>135</v>
      </c>
      <c r="C31" s="70">
        <v>45870</v>
      </c>
      <c r="D31" s="76">
        <f>IFERROR(VLOOKUP(C31,'Period Lookup'!$B$2:$C$49,2,FALSE),"-")</f>
        <v>20</v>
      </c>
      <c r="E31" s="102">
        <v>45962</v>
      </c>
      <c r="F31" s="76">
        <f>IFERROR(VLOOKUP(E31,'Period Lookup'!$B$2:$C$49,2,FALSE),"-")</f>
        <v>23</v>
      </c>
      <c r="G31" s="103">
        <f>IFERROR(VLOOKUP(E31,'Period Lookup'!$B:$C,2,FALSE)-VLOOKUP(GanttChart!C31,'Period Lookup'!$B:$C,2,FALSE)+1,"-")</f>
        <v>4</v>
      </c>
      <c r="H31" s="70">
        <v>45992</v>
      </c>
      <c r="I31" s="76">
        <f>IFERROR(VLOOKUP(H31,'Period Lookup'!$B$2:$C$49,2,FALSE),"-")</f>
        <v>24</v>
      </c>
      <c r="J31" s="102"/>
      <c r="K31" s="76" t="str">
        <f>IFERROR(VLOOKUP(J31,'Period Lookup'!$B$2:$C$49,2,FALSE),"-")</f>
        <v>-</v>
      </c>
      <c r="L31" s="103" t="str">
        <f>IFERROR(VLOOKUP(J31,'Period Lookup'!$B:$C,2,FALSE)-VLOOKUP(GanttChart!H31,'Period Lookup'!$B:$C,2,FALSE)+1,"-")</f>
        <v>-</v>
      </c>
      <c r="M31" s="88" t="str">
        <f t="shared" ca="1" si="4"/>
        <v>-</v>
      </c>
      <c r="N31" s="28"/>
      <c r="O31" s="101"/>
      <c r="P31" s="101"/>
      <c r="Q31" s="101"/>
      <c r="R31" s="101"/>
      <c r="S31" s="101"/>
      <c r="T31" s="101"/>
      <c r="U31" s="101"/>
      <c r="V31" s="101"/>
      <c r="W31" s="101"/>
      <c r="X31" s="107"/>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row>
    <row r="32" spans="1:62" s="24" customFormat="1" ht="24" x14ac:dyDescent="0.2">
      <c r="A32" s="23">
        <f t="shared" si="5"/>
        <v>3.6000000000000005</v>
      </c>
      <c r="B32" s="78" t="s">
        <v>136</v>
      </c>
      <c r="C32" s="70">
        <v>45992</v>
      </c>
      <c r="D32" s="76">
        <f>IFERROR(VLOOKUP(C32,'Period Lookup'!$B$2:$C$49,2,FALSE),"-")</f>
        <v>24</v>
      </c>
      <c r="E32" s="102">
        <v>45992</v>
      </c>
      <c r="F32" s="76">
        <f>IFERROR(VLOOKUP(E32,'Period Lookup'!$B$2:$C$49,2,FALSE),"-")</f>
        <v>24</v>
      </c>
      <c r="G32" s="103">
        <f>IFERROR(VLOOKUP(E32,'Period Lookup'!$B:$C,2,FALSE)-VLOOKUP(GanttChart!C32,'Period Lookup'!$B:$C,2,FALSE)+1,"-")</f>
        <v>1</v>
      </c>
      <c r="H32" s="70">
        <v>46023</v>
      </c>
      <c r="I32" s="76">
        <f>IFERROR(VLOOKUP(H32,'Period Lookup'!$B$2:$C$49,2,FALSE),"-")</f>
        <v>25</v>
      </c>
      <c r="J32" s="102"/>
      <c r="K32" s="76" t="str">
        <f>IFERROR(VLOOKUP(J32,'Period Lookup'!$B$2:$C$49,2,FALSE),"-")</f>
        <v>-</v>
      </c>
      <c r="L32" s="103" t="str">
        <f>IFERROR(VLOOKUP(J32,'Period Lookup'!$B:$C,2,FALSE)-VLOOKUP(GanttChart!H32,'Period Lookup'!$B:$C,2,FALSE)+1,"-")</f>
        <v>-</v>
      </c>
      <c r="M32" s="88" t="str">
        <f t="shared" ca="1" si="4"/>
        <v>-</v>
      </c>
      <c r="N32" s="28"/>
      <c r="O32" s="101"/>
      <c r="P32" s="101"/>
      <c r="Q32" s="101"/>
      <c r="R32" s="101"/>
      <c r="S32" s="101"/>
      <c r="T32" s="101"/>
      <c r="U32" s="101"/>
      <c r="V32" s="101"/>
      <c r="W32" s="101"/>
      <c r="X32" s="107"/>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row>
    <row r="33" spans="1:62" s="22" customFormat="1" ht="52.5" x14ac:dyDescent="0.2">
      <c r="A33" s="25" t="str">
        <f>IF(ISERROR(VALUE(SUBSTITUTE(prevWBS,".",""))),"1",IF(ISERROR(FIND("`",SUBSTITUTE(prevWBS,".","`",1))),TEXT(VALUE(prevWBS)+1,"#"),TEXT(VALUE(LEFT(prevWBS,FIND("`",SUBSTITUTE(prevWBS,".","`",1))-1))+1,"#")))</f>
        <v>4</v>
      </c>
      <c r="B33" s="77" t="s">
        <v>140</v>
      </c>
      <c r="C33" s="68"/>
      <c r="D33" s="26"/>
      <c r="E33" s="30"/>
      <c r="F33" s="30"/>
      <c r="G33" s="69"/>
      <c r="H33" s="68"/>
      <c r="I33" s="26"/>
      <c r="J33" s="30"/>
      <c r="K33" s="26"/>
      <c r="L33" s="69"/>
      <c r="M33" s="87"/>
      <c r="N33" s="27"/>
      <c r="O33" s="100"/>
      <c r="P33" s="100"/>
      <c r="Q33" s="100"/>
      <c r="R33" s="100"/>
      <c r="S33" s="100"/>
      <c r="T33" s="100"/>
      <c r="U33" s="100"/>
      <c r="V33" s="100"/>
      <c r="W33" s="100"/>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c r="BJ33" s="106"/>
    </row>
    <row r="34" spans="1:62" s="24" customFormat="1" ht="36" x14ac:dyDescent="0.2">
      <c r="A34" s="23">
        <f>A33+0.1</f>
        <v>4.0999999999999996</v>
      </c>
      <c r="B34" s="34" t="s">
        <v>139</v>
      </c>
      <c r="C34" s="70">
        <v>46023</v>
      </c>
      <c r="D34" s="76">
        <f>IFERROR(VLOOKUP(C34,'Period Lookup'!$B$2:$C$49,2,FALSE),"-")</f>
        <v>25</v>
      </c>
      <c r="E34" s="102">
        <v>46113</v>
      </c>
      <c r="F34" s="76">
        <f>IFERROR(VLOOKUP(E34,'Period Lookup'!$B$2:$C$49,2,FALSE),"-")</f>
        <v>28</v>
      </c>
      <c r="G34" s="103">
        <f>IFERROR(VLOOKUP(E34,'Period Lookup'!$B:$C,2,FALSE)-VLOOKUP(GanttChart!C34,'Period Lookup'!$B:$C,2,FALSE)+1,"-")</f>
        <v>4</v>
      </c>
      <c r="H34" s="70"/>
      <c r="I34" s="76" t="str">
        <f>IFERROR(VLOOKUP(H34,'Period Lookup'!$B$2:$C$49,2,FALSE),"-")</f>
        <v>-</v>
      </c>
      <c r="J34" s="102"/>
      <c r="K34" s="76" t="str">
        <f>IFERROR(VLOOKUP(J34,'Period Lookup'!$B$2:$C$49,2,FALSE),"-")</f>
        <v>-</v>
      </c>
      <c r="L34" s="103" t="str">
        <f>IFERROR(VLOOKUP(J34,'Period Lookup'!$B:$C,2,FALSE)-VLOOKUP(GanttChart!H34,'Period Lookup'!$B:$C,2,FALSE)+1,"-")</f>
        <v>-</v>
      </c>
      <c r="M34" s="88" t="str">
        <f ca="1">IFERROR(IF(K34&lt;$C$5,100%,($C$5-I34)/(K34-I34)),"-")</f>
        <v>-</v>
      </c>
      <c r="N34" s="28"/>
      <c r="O34" s="101"/>
      <c r="P34" s="101"/>
      <c r="Q34" s="101"/>
      <c r="R34" s="101"/>
      <c r="S34" s="101"/>
      <c r="T34" s="101"/>
      <c r="U34" s="101"/>
      <c r="V34" s="101"/>
      <c r="W34" s="101"/>
      <c r="X34" s="107"/>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row>
    <row r="35" spans="1:62" s="22" customFormat="1" ht="48.75" x14ac:dyDescent="0.2">
      <c r="A35" s="25" t="str">
        <f>IF(ISERROR(VALUE(SUBSTITUTE(prevWBS,".",""))),"1",IF(ISERROR(FIND("`",SUBSTITUTE(prevWBS,".","`",1))),TEXT(VALUE(prevWBS)+1,"#"),TEXT(VALUE(LEFT(prevWBS,FIND("`",SUBSTITUTE(prevWBS,".","`",1))-1))+1,"#")))</f>
        <v>5</v>
      </c>
      <c r="B35" s="77" t="s">
        <v>150</v>
      </c>
      <c r="C35" s="68"/>
      <c r="D35" s="26"/>
      <c r="E35" s="30"/>
      <c r="F35" s="30"/>
      <c r="G35" s="69"/>
      <c r="H35" s="68"/>
      <c r="I35" s="26"/>
      <c r="J35" s="30"/>
      <c r="K35" s="26"/>
      <c r="L35" s="69"/>
      <c r="M35" s="87"/>
      <c r="N35" s="27"/>
      <c r="O35" s="100"/>
      <c r="P35" s="100"/>
      <c r="Q35" s="100"/>
      <c r="R35" s="100"/>
      <c r="S35" s="100"/>
      <c r="T35" s="100"/>
      <c r="U35" s="100"/>
      <c r="V35" s="100"/>
      <c r="W35" s="100"/>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row>
    <row r="36" spans="1:62" s="24" customFormat="1" ht="132" x14ac:dyDescent="0.2">
      <c r="A36" s="23">
        <f>A35+0.1</f>
        <v>5.0999999999999996</v>
      </c>
      <c r="B36" s="34" t="s">
        <v>141</v>
      </c>
      <c r="C36" s="70">
        <v>46143</v>
      </c>
      <c r="D36" s="76">
        <f>IFERROR(VLOOKUP(C36,'Period Lookup'!$B$2:$C$49,2,FALSE),"-")</f>
        <v>29</v>
      </c>
      <c r="E36" s="102">
        <v>46204</v>
      </c>
      <c r="F36" s="76">
        <f>IFERROR(VLOOKUP(E36,'Period Lookup'!$B$2:$C$49,2,FALSE),"-")</f>
        <v>31</v>
      </c>
      <c r="G36" s="103">
        <f>IFERROR(VLOOKUP(E36,'Period Lookup'!$B:$C,2,FALSE)-VLOOKUP(GanttChart!C36,'Period Lookup'!$B:$C,2,FALSE)+1,"-")</f>
        <v>3</v>
      </c>
      <c r="H36" s="70"/>
      <c r="I36" s="76" t="str">
        <f>IFERROR(VLOOKUP(H36,'Period Lookup'!$B$2:$C$49,2,FALSE),"-")</f>
        <v>-</v>
      </c>
      <c r="J36" s="102"/>
      <c r="K36" s="76" t="str">
        <f>IFERROR(VLOOKUP(J36,'Period Lookup'!$B$2:$C$49,2,FALSE),"-")</f>
        <v>-</v>
      </c>
      <c r="L36" s="103" t="str">
        <f>IFERROR(VLOOKUP(J36,'Period Lookup'!$B:$C,2,FALSE)-VLOOKUP(GanttChart!H36,'Period Lookup'!$B:$C,2,FALSE)+1,"-")</f>
        <v>-</v>
      </c>
      <c r="M36" s="88" t="str">
        <f t="shared" ref="M36:M44" ca="1" si="6">IFERROR(IF(K36&lt;$C$5,100%,($C$5-I36)/(K36-I36)),"-")</f>
        <v>-</v>
      </c>
      <c r="N36" s="28"/>
      <c r="O36" s="101"/>
      <c r="P36" s="101"/>
      <c r="Q36" s="101"/>
      <c r="R36" s="101"/>
      <c r="S36" s="101"/>
      <c r="T36" s="101"/>
      <c r="U36" s="101"/>
      <c r="V36" s="101"/>
      <c r="W36" s="101"/>
      <c r="X36" s="107"/>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row>
    <row r="37" spans="1:62" s="24" customFormat="1" ht="36" x14ac:dyDescent="0.2">
      <c r="A37" s="23">
        <f t="shared" ref="A37:A44" si="7">A36+0.1</f>
        <v>5.1999999999999993</v>
      </c>
      <c r="B37" s="34" t="s">
        <v>142</v>
      </c>
      <c r="C37" s="70">
        <v>46143</v>
      </c>
      <c r="D37" s="76">
        <f>IFERROR(VLOOKUP(C37,'Period Lookup'!$B$2:$C$49,2,FALSE),"-")</f>
        <v>29</v>
      </c>
      <c r="E37" s="102">
        <v>46204</v>
      </c>
      <c r="F37" s="76">
        <f>IFERROR(VLOOKUP(E37,'Period Lookup'!$B$2:$C$49,2,FALSE),"-")</f>
        <v>31</v>
      </c>
      <c r="G37" s="103">
        <f>IFERROR(VLOOKUP(E37,'Period Lookup'!$B:$C,2,FALSE)-VLOOKUP(GanttChart!C37,'Period Lookup'!$B:$C,2,FALSE)+1,"-")</f>
        <v>3</v>
      </c>
      <c r="H37" s="70"/>
      <c r="I37" s="76" t="str">
        <f>IFERROR(VLOOKUP(H37,'Period Lookup'!$B$2:$C$49,2,FALSE),"-")</f>
        <v>-</v>
      </c>
      <c r="J37" s="102"/>
      <c r="K37" s="76" t="str">
        <f>IFERROR(VLOOKUP(J37,'Period Lookup'!$B$2:$C$49,2,FALSE),"-")</f>
        <v>-</v>
      </c>
      <c r="L37" s="103" t="str">
        <f>IFERROR(VLOOKUP(J37,'Period Lookup'!$B:$C,2,FALSE)-VLOOKUP(GanttChart!H37,'Period Lookup'!$B:$C,2,FALSE)+1,"-")</f>
        <v>-</v>
      </c>
      <c r="M37" s="88" t="str">
        <f t="shared" ca="1" si="6"/>
        <v>-</v>
      </c>
      <c r="N37" s="28"/>
      <c r="O37" s="101"/>
      <c r="P37" s="101"/>
      <c r="Q37" s="101"/>
      <c r="R37" s="101"/>
      <c r="S37" s="101"/>
      <c r="T37" s="101"/>
      <c r="U37" s="101"/>
      <c r="V37" s="101"/>
      <c r="W37" s="101"/>
      <c r="X37" s="107"/>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row>
    <row r="38" spans="1:62" s="24" customFormat="1" ht="24" x14ac:dyDescent="0.2">
      <c r="A38" s="23">
        <f t="shared" si="7"/>
        <v>5.2999999999999989</v>
      </c>
      <c r="B38" s="34" t="s">
        <v>143</v>
      </c>
      <c r="C38" s="70">
        <v>46174</v>
      </c>
      <c r="D38" s="76">
        <f>IFERROR(VLOOKUP(C38,'Period Lookup'!$B$2:$C$49,2,FALSE),"-")</f>
        <v>30</v>
      </c>
      <c r="E38" s="102">
        <v>46296</v>
      </c>
      <c r="F38" s="76">
        <f>IFERROR(VLOOKUP(E38,'Period Lookup'!$B$2:$C$49,2,FALSE),"-")</f>
        <v>34</v>
      </c>
      <c r="G38" s="103">
        <f>IFERROR(VLOOKUP(E38,'Period Lookup'!$B:$C,2,FALSE)-VLOOKUP(GanttChart!C38,'Period Lookup'!$B:$C,2,FALSE)+1,"-")</f>
        <v>5</v>
      </c>
      <c r="H38" s="70"/>
      <c r="I38" s="76" t="str">
        <f>IFERROR(VLOOKUP(H38,'Period Lookup'!$B$2:$C$49,2,FALSE),"-")</f>
        <v>-</v>
      </c>
      <c r="J38" s="102"/>
      <c r="K38" s="76" t="str">
        <f>IFERROR(VLOOKUP(J38,'Period Lookup'!$B$2:$C$49,2,FALSE),"-")</f>
        <v>-</v>
      </c>
      <c r="L38" s="103" t="str">
        <f>IFERROR(VLOOKUP(J38,'Period Lookup'!$B:$C,2,FALSE)-VLOOKUP(GanttChart!H38,'Period Lookup'!$B:$C,2,FALSE)+1,"-")</f>
        <v>-</v>
      </c>
      <c r="M38" s="88" t="str">
        <f t="shared" ca="1" si="6"/>
        <v>-</v>
      </c>
      <c r="N38" s="28"/>
      <c r="O38" s="101"/>
      <c r="P38" s="101"/>
      <c r="Q38" s="101"/>
      <c r="R38" s="101"/>
      <c r="S38" s="101"/>
      <c r="T38" s="101"/>
      <c r="U38" s="101"/>
      <c r="V38" s="101"/>
      <c r="W38" s="101"/>
      <c r="X38" s="107"/>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row>
    <row r="39" spans="1:62" s="24" customFormat="1" ht="18" x14ac:dyDescent="0.2">
      <c r="A39" s="23">
        <f t="shared" si="7"/>
        <v>5.3999999999999986</v>
      </c>
      <c r="B39" s="34" t="s">
        <v>144</v>
      </c>
      <c r="C39" s="70">
        <v>46143</v>
      </c>
      <c r="D39" s="76">
        <f>IFERROR(VLOOKUP(C39,'Period Lookup'!$B$2:$C$49,2,FALSE),"-")</f>
        <v>29</v>
      </c>
      <c r="E39" s="102">
        <v>46204</v>
      </c>
      <c r="F39" s="76">
        <f>IFERROR(VLOOKUP(E39,'Period Lookup'!$B$2:$C$49,2,FALSE),"-")</f>
        <v>31</v>
      </c>
      <c r="G39" s="103">
        <f>IFERROR(VLOOKUP(E39,'Period Lookup'!$B:$C,2,FALSE)-VLOOKUP(GanttChart!C39,'Period Lookup'!$B:$C,2,FALSE)+1,"-")</f>
        <v>3</v>
      </c>
      <c r="H39" s="70"/>
      <c r="I39" s="76" t="str">
        <f>IFERROR(VLOOKUP(H39,'Period Lookup'!$B$2:$C$49,2,FALSE),"-")</f>
        <v>-</v>
      </c>
      <c r="J39" s="102"/>
      <c r="K39" s="76" t="str">
        <f>IFERROR(VLOOKUP(J39,'Period Lookup'!$B$2:$C$49,2,FALSE),"-")</f>
        <v>-</v>
      </c>
      <c r="L39" s="103" t="str">
        <f>IFERROR(VLOOKUP(J39,'Period Lookup'!$B:$C,2,FALSE)-VLOOKUP(GanttChart!H39,'Period Lookup'!$B:$C,2,FALSE)+1,"-")</f>
        <v>-</v>
      </c>
      <c r="M39" s="88" t="str">
        <f t="shared" ca="1" si="6"/>
        <v>-</v>
      </c>
      <c r="N39" s="28"/>
      <c r="O39" s="101"/>
      <c r="P39" s="101"/>
      <c r="Q39" s="101"/>
      <c r="R39" s="101"/>
      <c r="S39" s="101"/>
      <c r="T39" s="101"/>
      <c r="U39" s="101"/>
      <c r="V39" s="101"/>
      <c r="W39" s="101"/>
      <c r="X39" s="107"/>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8"/>
    </row>
    <row r="40" spans="1:62" s="24" customFormat="1" ht="24" x14ac:dyDescent="0.2">
      <c r="A40" s="23">
        <f t="shared" si="7"/>
        <v>5.4999999999999982</v>
      </c>
      <c r="B40" s="78" t="s">
        <v>145</v>
      </c>
      <c r="C40" s="70">
        <v>46235</v>
      </c>
      <c r="D40" s="76">
        <f>IFERROR(VLOOKUP(C40,'Period Lookup'!$B$2:$C$49,2,FALSE),"-")</f>
        <v>32</v>
      </c>
      <c r="E40" s="102">
        <v>46447</v>
      </c>
      <c r="F40" s="76">
        <f>IFERROR(VLOOKUP(E40,'Period Lookup'!$B$2:$C$49,2,FALSE),"-")</f>
        <v>39</v>
      </c>
      <c r="G40" s="103">
        <f>IFERROR(VLOOKUP(E40,'Period Lookup'!$B:$C,2,FALSE)-VLOOKUP(GanttChart!C40,'Period Lookup'!$B:$C,2,FALSE)+1,"-")</f>
        <v>8</v>
      </c>
      <c r="H40" s="70"/>
      <c r="I40" s="76" t="str">
        <f>IFERROR(VLOOKUP(H40,'Period Lookup'!$B$2:$C$49,2,FALSE),"-")</f>
        <v>-</v>
      </c>
      <c r="J40" s="102"/>
      <c r="K40" s="76" t="str">
        <f>IFERROR(VLOOKUP(J40,'Period Lookup'!$B$2:$C$49,2,FALSE),"-")</f>
        <v>-</v>
      </c>
      <c r="L40" s="103" t="str">
        <f>IFERROR(VLOOKUP(J40,'Period Lookup'!$B:$C,2,FALSE)-VLOOKUP(GanttChart!H40,'Period Lookup'!$B:$C,2,FALSE)+1,"-")</f>
        <v>-</v>
      </c>
      <c r="M40" s="88" t="str">
        <f t="shared" ca="1" si="6"/>
        <v>-</v>
      </c>
      <c r="N40" s="28"/>
      <c r="O40" s="101"/>
      <c r="P40" s="101"/>
      <c r="Q40" s="101"/>
      <c r="R40" s="101"/>
      <c r="S40" s="101"/>
      <c r="T40" s="101"/>
      <c r="U40" s="101"/>
      <c r="V40" s="101"/>
      <c r="W40" s="101"/>
      <c r="X40" s="107"/>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c r="BG40" s="108"/>
      <c r="BH40" s="108"/>
      <c r="BI40" s="108"/>
      <c r="BJ40" s="108"/>
    </row>
    <row r="41" spans="1:62" s="24" customFormat="1" ht="24" x14ac:dyDescent="0.2">
      <c r="A41" s="23">
        <f t="shared" si="7"/>
        <v>5.5999999999999979</v>
      </c>
      <c r="B41" s="78" t="s">
        <v>146</v>
      </c>
      <c r="C41" s="70">
        <v>46266</v>
      </c>
      <c r="D41" s="76">
        <f>IFERROR(VLOOKUP(C41,'Period Lookup'!$B$2:$C$49,2,FALSE),"-")</f>
        <v>33</v>
      </c>
      <c r="E41" s="102">
        <v>46357</v>
      </c>
      <c r="F41" s="76">
        <f>IFERROR(VLOOKUP(E41,'Period Lookup'!$B$2:$C$49,2,FALSE),"-")</f>
        <v>36</v>
      </c>
      <c r="G41" s="103">
        <f>IFERROR(VLOOKUP(E41,'Period Lookup'!$B:$C,2,FALSE)-VLOOKUP(GanttChart!C41,'Period Lookup'!$B:$C,2,FALSE)+1,"-")</f>
        <v>4</v>
      </c>
      <c r="H41" s="70"/>
      <c r="I41" s="76" t="str">
        <f>IFERROR(VLOOKUP(H41,'Period Lookup'!$B$2:$C$49,2,FALSE),"-")</f>
        <v>-</v>
      </c>
      <c r="J41" s="102"/>
      <c r="K41" s="76" t="str">
        <f>IFERROR(VLOOKUP(J41,'Period Lookup'!$B$2:$C$49,2,FALSE),"-")</f>
        <v>-</v>
      </c>
      <c r="L41" s="103" t="str">
        <f>IFERROR(VLOOKUP(J41,'Period Lookup'!$B:$C,2,FALSE)-VLOOKUP(GanttChart!H41,'Period Lookup'!$B:$C,2,FALSE)+1,"-")</f>
        <v>-</v>
      </c>
      <c r="M41" s="88" t="str">
        <f t="shared" ca="1" si="6"/>
        <v>-</v>
      </c>
      <c r="N41" s="28"/>
      <c r="O41" s="101"/>
      <c r="P41" s="101"/>
      <c r="Q41" s="101"/>
      <c r="R41" s="101"/>
      <c r="S41" s="101"/>
      <c r="T41" s="101"/>
      <c r="U41" s="101"/>
      <c r="V41" s="101"/>
      <c r="W41" s="101"/>
      <c r="X41" s="107"/>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8"/>
      <c r="BI41" s="108"/>
      <c r="BJ41" s="108"/>
    </row>
    <row r="42" spans="1:62" s="24" customFormat="1" ht="18" x14ac:dyDescent="0.2">
      <c r="A42" s="23">
        <f t="shared" si="7"/>
        <v>5.6999999999999975</v>
      </c>
      <c r="B42" s="34" t="s">
        <v>147</v>
      </c>
      <c r="C42" s="70">
        <v>46327</v>
      </c>
      <c r="D42" s="76">
        <f>IFERROR(VLOOKUP(C42,'Period Lookup'!$B$2:$C$49,2,FALSE),"-")</f>
        <v>35</v>
      </c>
      <c r="E42" s="102">
        <v>46447</v>
      </c>
      <c r="F42" s="76">
        <f>IFERROR(VLOOKUP(E42,'Period Lookup'!$B$2:$C$49,2,FALSE),"-")</f>
        <v>39</v>
      </c>
      <c r="G42" s="103">
        <f>IFERROR(VLOOKUP(E42,'Period Lookup'!$B:$C,2,FALSE)-VLOOKUP(GanttChart!C42,'Period Lookup'!$B:$C,2,FALSE)+1,"-")</f>
        <v>5</v>
      </c>
      <c r="H42" s="70"/>
      <c r="I42" s="76" t="str">
        <f>IFERROR(VLOOKUP(H42,'Period Lookup'!$B$2:$C$49,2,FALSE),"-")</f>
        <v>-</v>
      </c>
      <c r="J42" s="102"/>
      <c r="K42" s="76" t="str">
        <f>IFERROR(VLOOKUP(J42,'Period Lookup'!$B$2:$C$49,2,FALSE),"-")</f>
        <v>-</v>
      </c>
      <c r="L42" s="103" t="str">
        <f>IFERROR(VLOOKUP(J42,'Period Lookup'!$B:$C,2,FALSE)-VLOOKUP(GanttChart!H42,'Period Lookup'!$B:$C,2,FALSE)+1,"-")</f>
        <v>-</v>
      </c>
      <c r="M42" s="88" t="str">
        <f t="shared" ca="1" si="6"/>
        <v>-</v>
      </c>
      <c r="N42" s="28"/>
      <c r="O42" s="101"/>
      <c r="P42" s="101"/>
      <c r="Q42" s="101"/>
      <c r="R42" s="101"/>
      <c r="S42" s="101"/>
      <c r="T42" s="101"/>
      <c r="U42" s="101"/>
      <c r="V42" s="101"/>
      <c r="W42" s="101"/>
      <c r="X42" s="107"/>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row>
    <row r="43" spans="1:62" s="24" customFormat="1" ht="84" x14ac:dyDescent="0.2">
      <c r="A43" s="23">
        <f t="shared" si="7"/>
        <v>5.7999999999999972</v>
      </c>
      <c r="B43" s="34" t="s">
        <v>148</v>
      </c>
      <c r="C43" s="70">
        <v>46204</v>
      </c>
      <c r="D43" s="76">
        <f>IFERROR(VLOOKUP(C43,'Period Lookup'!$B$2:$C$49,2,FALSE),"-")</f>
        <v>31</v>
      </c>
      <c r="E43" s="102">
        <v>46296</v>
      </c>
      <c r="F43" s="76">
        <f>IFERROR(VLOOKUP(E43,'Period Lookup'!$B$2:$C$49,2,FALSE),"-")</f>
        <v>34</v>
      </c>
      <c r="G43" s="103">
        <f>IFERROR(VLOOKUP(E43,'Period Lookup'!$B:$C,2,FALSE)-VLOOKUP(GanttChart!C43,'Period Lookup'!$B:$C,2,FALSE)+1,"-")</f>
        <v>4</v>
      </c>
      <c r="H43" s="70"/>
      <c r="I43" s="76" t="str">
        <f>IFERROR(VLOOKUP(H43,'Period Lookup'!$B$2:$C$49,2,FALSE),"-")</f>
        <v>-</v>
      </c>
      <c r="J43" s="102"/>
      <c r="K43" s="76" t="str">
        <f>IFERROR(VLOOKUP(J43,'Period Lookup'!$B$2:$C$49,2,FALSE),"-")</f>
        <v>-</v>
      </c>
      <c r="L43" s="103" t="str">
        <f>IFERROR(VLOOKUP(J43,'Period Lookup'!$B:$C,2,FALSE)-VLOOKUP(GanttChart!H43,'Period Lookup'!$B:$C,2,FALSE)+1,"-")</f>
        <v>-</v>
      </c>
      <c r="M43" s="88" t="str">
        <f t="shared" ca="1" si="6"/>
        <v>-</v>
      </c>
      <c r="N43" s="28"/>
      <c r="O43" s="101"/>
      <c r="P43" s="101"/>
      <c r="Q43" s="101"/>
      <c r="R43" s="101"/>
      <c r="S43" s="101"/>
      <c r="T43" s="101"/>
      <c r="U43" s="101"/>
      <c r="V43" s="101"/>
      <c r="W43" s="101"/>
      <c r="X43" s="107"/>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8"/>
      <c r="BI43" s="108"/>
      <c r="BJ43" s="108"/>
    </row>
    <row r="44" spans="1:62" s="24" customFormat="1" ht="48" x14ac:dyDescent="0.2">
      <c r="A44" s="23">
        <f t="shared" si="7"/>
        <v>5.8999999999999968</v>
      </c>
      <c r="B44" s="34" t="s">
        <v>149</v>
      </c>
      <c r="C44" s="70">
        <v>46204</v>
      </c>
      <c r="D44" s="76">
        <f>IFERROR(VLOOKUP(C44,'Period Lookup'!$B$2:$C$49,2,FALSE),"-")</f>
        <v>31</v>
      </c>
      <c r="E44" s="102">
        <v>46357</v>
      </c>
      <c r="F44" s="76">
        <f>IFERROR(VLOOKUP(E44,'Period Lookup'!$B$2:$C$49,2,FALSE),"-")</f>
        <v>36</v>
      </c>
      <c r="G44" s="103">
        <f>IFERROR(VLOOKUP(E44,'Period Lookup'!$B:$C,2,FALSE)-VLOOKUP(GanttChart!C44,'Period Lookup'!$B:$C,2,FALSE)+1,"-")</f>
        <v>6</v>
      </c>
      <c r="H44" s="70"/>
      <c r="I44" s="76" t="str">
        <f>IFERROR(VLOOKUP(H44,'Period Lookup'!$B$2:$C$49,2,FALSE),"-")</f>
        <v>-</v>
      </c>
      <c r="J44" s="102"/>
      <c r="K44" s="76" t="str">
        <f>IFERROR(VLOOKUP(J44,'Period Lookup'!$B$2:$C$49,2,FALSE),"-")</f>
        <v>-</v>
      </c>
      <c r="L44" s="103" t="str">
        <f>IFERROR(VLOOKUP(J44,'Period Lookup'!$B:$C,2,FALSE)-VLOOKUP(GanttChart!H44,'Period Lookup'!$B:$C,2,FALSE)+1,"-")</f>
        <v>-</v>
      </c>
      <c r="M44" s="88" t="str">
        <f t="shared" ca="1" si="6"/>
        <v>-</v>
      </c>
      <c r="N44" s="28"/>
      <c r="O44" s="101"/>
      <c r="P44" s="101"/>
      <c r="Q44" s="101"/>
      <c r="R44" s="101"/>
      <c r="S44" s="101"/>
      <c r="T44" s="101"/>
      <c r="U44" s="101"/>
      <c r="V44" s="101"/>
      <c r="W44" s="101"/>
      <c r="X44" s="107"/>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c r="BJ44" s="108"/>
    </row>
    <row r="45" spans="1:62" s="22" customFormat="1" ht="52.5" x14ac:dyDescent="0.2">
      <c r="A45" s="25" t="str">
        <f>IF(ISERROR(VALUE(SUBSTITUTE(prevWBS,".",""))),"1",IF(ISERROR(FIND("`",SUBSTITUTE(prevWBS,".","`",1))),TEXT(VALUE(prevWBS)+1,"#"),TEXT(VALUE(LEFT(prevWBS,FIND("`",SUBSTITUTE(prevWBS,".","`",1))-1))+1,"#")))</f>
        <v>6</v>
      </c>
      <c r="B45" s="77" t="s">
        <v>154</v>
      </c>
      <c r="C45" s="68"/>
      <c r="D45" s="26"/>
      <c r="E45" s="30"/>
      <c r="F45" s="30"/>
      <c r="G45" s="69"/>
      <c r="H45" s="68"/>
      <c r="I45" s="26"/>
      <c r="J45" s="30"/>
      <c r="K45" s="26"/>
      <c r="L45" s="69"/>
      <c r="M45" s="87"/>
      <c r="N45" s="27"/>
      <c r="O45" s="100"/>
      <c r="P45" s="100"/>
      <c r="Q45" s="100"/>
      <c r="R45" s="100"/>
      <c r="S45" s="100"/>
      <c r="T45" s="100"/>
      <c r="U45" s="100"/>
      <c r="V45" s="100"/>
      <c r="W45" s="100"/>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row>
    <row r="46" spans="1:62" s="24" customFormat="1" ht="36" x14ac:dyDescent="0.2">
      <c r="A46" s="23">
        <f>A45+0.1</f>
        <v>6.1</v>
      </c>
      <c r="B46" s="34" t="s">
        <v>151</v>
      </c>
      <c r="C46" s="70">
        <v>46266</v>
      </c>
      <c r="D46" s="76">
        <f>IFERROR(VLOOKUP(C46,'Period Lookup'!$B$2:$C$49,2,FALSE),"-")</f>
        <v>33</v>
      </c>
      <c r="E46" s="102">
        <v>46296</v>
      </c>
      <c r="F46" s="76">
        <f>IFERROR(VLOOKUP(E46,'Period Lookup'!$B$2:$C$49,2,FALSE),"-")</f>
        <v>34</v>
      </c>
      <c r="G46" s="103">
        <f>IFERROR(VLOOKUP(E46,'Period Lookup'!$B:$C,2,FALSE)-VLOOKUP(GanttChart!C46,'Period Lookup'!$B:$C,2,FALSE)+1,"-")</f>
        <v>2</v>
      </c>
      <c r="H46" s="70"/>
      <c r="I46" s="76" t="str">
        <f>IFERROR(VLOOKUP(H46,'Period Lookup'!$B$2:$C$49,2,FALSE),"-")</f>
        <v>-</v>
      </c>
      <c r="J46" s="102"/>
      <c r="K46" s="76" t="str">
        <f>IFERROR(VLOOKUP(J46,'Period Lookup'!$B$2:$C$49,2,FALSE),"-")</f>
        <v>-</v>
      </c>
      <c r="L46" s="103" t="str">
        <f>IFERROR(VLOOKUP(J46,'Period Lookup'!$B:$C,2,FALSE)-VLOOKUP(GanttChart!H46,'Period Lookup'!$B:$C,2,FALSE)+1,"-")</f>
        <v>-</v>
      </c>
      <c r="M46" s="88" t="str">
        <f t="shared" ref="M46:M48" ca="1" si="8">IFERROR(IF(K46&lt;$C$5,100%,($C$5-I46)/(K46-I46)),"-")</f>
        <v>-</v>
      </c>
      <c r="N46" s="28"/>
      <c r="O46" s="101"/>
      <c r="P46" s="101"/>
      <c r="Q46" s="101"/>
      <c r="R46" s="101"/>
      <c r="S46" s="101"/>
      <c r="T46" s="101"/>
      <c r="U46" s="101"/>
      <c r="V46" s="101"/>
      <c r="W46" s="101"/>
      <c r="X46" s="107"/>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8"/>
      <c r="BC46" s="108"/>
      <c r="BD46" s="108"/>
      <c r="BE46" s="108"/>
      <c r="BF46" s="108"/>
      <c r="BG46" s="108"/>
      <c r="BH46" s="108"/>
      <c r="BI46" s="108"/>
      <c r="BJ46" s="108"/>
    </row>
    <row r="47" spans="1:62" s="24" customFormat="1" ht="18" x14ac:dyDescent="0.2">
      <c r="A47" s="23">
        <f t="shared" ref="A47:A48" si="9">A46+0.1</f>
        <v>6.1999999999999993</v>
      </c>
      <c r="B47" s="34" t="s">
        <v>152</v>
      </c>
      <c r="C47" s="70">
        <v>46478</v>
      </c>
      <c r="D47" s="76">
        <f>IFERROR(VLOOKUP(C47,'Period Lookup'!$B$2:$C$49,2,FALSE),"-")</f>
        <v>40</v>
      </c>
      <c r="E47" s="102">
        <v>46478</v>
      </c>
      <c r="F47" s="76">
        <f>IFERROR(VLOOKUP(E47,'Period Lookup'!$B$2:$C$49,2,FALSE),"-")</f>
        <v>40</v>
      </c>
      <c r="G47" s="103">
        <f>IFERROR(VLOOKUP(E47,'Period Lookup'!$B:$C,2,FALSE)-VLOOKUP(GanttChart!C47,'Period Lookup'!$B:$C,2,FALSE)+1,"-")</f>
        <v>1</v>
      </c>
      <c r="H47" s="70"/>
      <c r="I47" s="76" t="str">
        <f>IFERROR(VLOOKUP(H47,'Period Lookup'!$B$2:$C$49,2,FALSE),"-")</f>
        <v>-</v>
      </c>
      <c r="J47" s="102"/>
      <c r="K47" s="76" t="str">
        <f>IFERROR(VLOOKUP(J47,'Period Lookup'!$B$2:$C$49,2,FALSE),"-")</f>
        <v>-</v>
      </c>
      <c r="L47" s="103" t="str">
        <f>IFERROR(VLOOKUP(J47,'Period Lookup'!$B:$C,2,FALSE)-VLOOKUP(GanttChart!H47,'Period Lookup'!$B:$C,2,FALSE)+1,"-")</f>
        <v>-</v>
      </c>
      <c r="M47" s="88" t="str">
        <f t="shared" ca="1" si="8"/>
        <v>-</v>
      </c>
      <c r="N47" s="28"/>
      <c r="O47" s="101"/>
      <c r="P47" s="101"/>
      <c r="Q47" s="101"/>
      <c r="R47" s="101"/>
      <c r="S47" s="101"/>
      <c r="T47" s="101"/>
      <c r="U47" s="101"/>
      <c r="V47" s="101"/>
      <c r="W47" s="101"/>
      <c r="X47" s="107"/>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108"/>
      <c r="BA47" s="108"/>
      <c r="BB47" s="108"/>
      <c r="BC47" s="108"/>
      <c r="BD47" s="108"/>
      <c r="BE47" s="108"/>
      <c r="BF47" s="108"/>
      <c r="BG47" s="108"/>
      <c r="BH47" s="108"/>
      <c r="BI47" s="108"/>
      <c r="BJ47" s="108"/>
    </row>
    <row r="48" spans="1:62" s="24" customFormat="1" ht="48" x14ac:dyDescent="0.2">
      <c r="A48" s="23">
        <f t="shared" si="9"/>
        <v>6.2999999999999989</v>
      </c>
      <c r="B48" s="34" t="s">
        <v>153</v>
      </c>
      <c r="C48" s="70">
        <v>46266</v>
      </c>
      <c r="D48" s="76">
        <f>IFERROR(VLOOKUP(C48,'Period Lookup'!$B$2:$C$49,2,FALSE),"-")</f>
        <v>33</v>
      </c>
      <c r="E48" s="102">
        <v>46266</v>
      </c>
      <c r="F48" s="76">
        <f>IFERROR(VLOOKUP(E48,'Period Lookup'!$B$2:$C$49,2,FALSE),"-")</f>
        <v>33</v>
      </c>
      <c r="G48" s="103">
        <f>IFERROR(VLOOKUP(E48,'Period Lookup'!$B:$C,2,FALSE)-VLOOKUP(GanttChart!C48,'Period Lookup'!$B:$C,2,FALSE)+1,"-")</f>
        <v>1</v>
      </c>
      <c r="H48" s="70"/>
      <c r="I48" s="76" t="str">
        <f>IFERROR(VLOOKUP(H48,'Period Lookup'!$B$2:$C$49,2,FALSE),"-")</f>
        <v>-</v>
      </c>
      <c r="J48" s="102"/>
      <c r="K48" s="76" t="str">
        <f>IFERROR(VLOOKUP(J48,'Period Lookup'!$B$2:$C$49,2,FALSE),"-")</f>
        <v>-</v>
      </c>
      <c r="L48" s="103" t="str">
        <f>IFERROR(VLOOKUP(J48,'Period Lookup'!$B:$C,2,FALSE)-VLOOKUP(GanttChart!H48,'Period Lookup'!$B:$C,2,FALSE)+1,"-")</f>
        <v>-</v>
      </c>
      <c r="M48" s="89" t="str">
        <f t="shared" ca="1" si="8"/>
        <v>-</v>
      </c>
      <c r="N48" s="28"/>
      <c r="O48" s="101"/>
      <c r="P48" s="101"/>
      <c r="Q48" s="101"/>
      <c r="R48" s="101"/>
      <c r="S48" s="101"/>
      <c r="T48" s="101"/>
      <c r="U48" s="101"/>
      <c r="V48" s="101"/>
      <c r="W48" s="101"/>
      <c r="X48" s="107"/>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c r="BA48" s="108"/>
      <c r="BB48" s="108"/>
      <c r="BC48" s="108"/>
      <c r="BD48" s="108"/>
      <c r="BE48" s="108"/>
      <c r="BF48" s="108"/>
      <c r="BG48" s="108"/>
      <c r="BH48" s="108"/>
      <c r="BI48" s="108"/>
      <c r="BJ48" s="108"/>
    </row>
  </sheetData>
  <sheetProtection formatCells="0" formatColumns="0" formatRows="0" insertRows="0" deleteRows="0"/>
  <mergeCells count="16">
    <mergeCell ref="BB8:BD8"/>
    <mergeCell ref="BE8:BG8"/>
    <mergeCell ref="BH8:BJ8"/>
    <mergeCell ref="O8:Q8"/>
    <mergeCell ref="R8:T8"/>
    <mergeCell ref="U8:W8"/>
    <mergeCell ref="X8:Z8"/>
    <mergeCell ref="AY8:BA8"/>
    <mergeCell ref="AA8:AC8"/>
    <mergeCell ref="AD8:AF8"/>
    <mergeCell ref="AG8:AI8"/>
    <mergeCell ref="AJ8:AL8"/>
    <mergeCell ref="AM8:AO8"/>
    <mergeCell ref="AP8:AR8"/>
    <mergeCell ref="AS8:AU8"/>
    <mergeCell ref="AV8:AX8"/>
  </mergeCells>
  <conditionalFormatting sqref="B6">
    <cfRule type="cellIs" dxfId="5" priority="2" operator="equal">
      <formula>"PLAN"</formula>
    </cfRule>
  </conditionalFormatting>
  <conditionalFormatting sqref="B7">
    <cfRule type="cellIs" dxfId="4" priority="1" operator="equal">
      <formula>"ACTUAL"</formula>
    </cfRule>
  </conditionalFormatting>
  <conditionalFormatting sqref="M11:M48">
    <cfRule type="dataBar" priority="90">
      <dataBar>
        <cfvo type="num" val="0"/>
        <cfvo type="num" val="1"/>
        <color theme="0" tint="-0.34995574816125979"/>
      </dataBar>
      <extLst>
        <ext xmlns:x14="http://schemas.microsoft.com/office/spreadsheetml/2009/9/main" uri="{B025F937-C7B1-47D3-B67F-A62EFF666E3E}">
          <x14:id>{0A58A75E-4698-465A-8593-F06B91A3A900}</x14:id>
        </ext>
      </extLst>
    </cfRule>
  </conditionalFormatting>
  <conditionalFormatting sqref="O9:BJ10">
    <cfRule type="expression" dxfId="3" priority="19">
      <formula>O$9=TODAY()</formula>
    </cfRule>
  </conditionalFormatting>
  <conditionalFormatting sqref="O12:BJ19 O21:BJ25 O27:BJ32 O34:BJ34 O36:BJ44 O46:BJ48">
    <cfRule type="expression" dxfId="2" priority="41">
      <formula>AND(O$10&gt;=$D12,O$10&lt;=$F12,O$10&gt;=$I12,O$10&lt;=$K12)</formula>
    </cfRule>
    <cfRule type="expression" dxfId="1" priority="42">
      <formula>AND(O$10&gt;=$D12,O$10&lt;=$F12)</formula>
    </cfRule>
    <cfRule type="expression" dxfId="0" priority="43">
      <formula>AND(O$10&gt;=$I12,O$10&lt;=$K12)</formula>
    </cfRule>
  </conditionalFormatting>
  <hyperlinks>
    <hyperlink ref="AA2:AC2" r:id="rId1" display="Gantt Chart Template © 2006-2018 by Vertex42.com." xr:uid="{00000000-0004-0000-0300-000000000000}"/>
    <hyperlink ref="AD2:AF2" r:id="rId2" display="Gantt Chart Template © 2006-2018 by Vertex42.com." xr:uid="{00000000-0004-0000-0300-000001000000}"/>
    <hyperlink ref="AG2:AI2" r:id="rId3" display="Gantt Chart Template © 2006-2018 by Vertex42.com." xr:uid="{00000000-0004-0000-0300-000002000000}"/>
    <hyperlink ref="AJ2:AL2" r:id="rId4" display="Gantt Chart Template © 2006-2018 by Vertex42.com." xr:uid="{00000000-0004-0000-0300-000003000000}"/>
    <hyperlink ref="AM2:AO2" r:id="rId5" display="Gantt Chart Template © 2006-2018 by Vertex42.com." xr:uid="{00000000-0004-0000-0300-000004000000}"/>
    <hyperlink ref="AP2:AR2" r:id="rId6" display="Gantt Chart Template © 2006-2018 by Vertex42.com." xr:uid="{00000000-0004-0000-0300-000005000000}"/>
    <hyperlink ref="AS2:AU2" r:id="rId7" display="Gantt Chart Template © 2006-2018 by Vertex42.com." xr:uid="{00000000-0004-0000-0300-000006000000}"/>
    <hyperlink ref="AV2:AX2" r:id="rId8" display="Gantt Chart Template © 2006-2018 by Vertex42.com." xr:uid="{00000000-0004-0000-0300-000007000000}"/>
    <hyperlink ref="AY2:BA2" r:id="rId9" display="Gantt Chart Template © 2006-2018 by Vertex42.com." xr:uid="{00000000-0004-0000-0300-000008000000}"/>
    <hyperlink ref="BB2:BD2" r:id="rId10" display="Gantt Chart Template © 2006-2018 by Vertex42.com." xr:uid="{00000000-0004-0000-0300-000009000000}"/>
    <hyperlink ref="BE2:BG2" r:id="rId11" display="Gantt Chart Template © 2006-2018 by Vertex42.com." xr:uid="{00000000-0004-0000-0300-00000A000000}"/>
    <hyperlink ref="BH2:BJ2" r:id="rId12" display="Gantt Chart Template © 2006-2018 by Vertex42.com." xr:uid="{00000000-0004-0000-0300-00000B000000}"/>
    <hyperlink ref="O2:Q2" r:id="rId13" display="Gantt Chart Template © 2006-2018 by Vertex42.com." xr:uid="{00000000-0004-0000-0300-00000C000000}"/>
    <hyperlink ref="R2:T2" r:id="rId14" display="Gantt Chart Template © 2006-2018 by Vertex42.com." xr:uid="{00000000-0004-0000-0300-00000D000000}"/>
    <hyperlink ref="U2:W2" r:id="rId15" display="Gantt Chart Template © 2006-2018 by Vertex42.com." xr:uid="{00000000-0004-0000-0300-00000E000000}"/>
  </hyperlinks>
  <pageMargins left="0.25" right="0.25" top="0.5" bottom="0.5" header="0.5" footer="0.25"/>
  <pageSetup scale="63" fitToHeight="0" orientation="landscape" r:id="rId16"/>
  <headerFooter alignWithMargins="0">
    <oddFooter>&amp;C_x000D_&amp;1#&amp;"Calibri"&amp;12&amp;K000000 Nasdaq - Internal Use: Distribution limited to Nasdaq personnel and authorized third parties subject to confidentiality obligations</oddFooter>
  </headerFooter>
  <drawing r:id="rId17"/>
  <extLst>
    <ext xmlns:x14="http://schemas.microsoft.com/office/spreadsheetml/2009/9/main" uri="{78C0D931-6437-407d-A8EE-F0AAD7539E65}">
      <x14:conditionalFormattings>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M11:M48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'Period Lookup'!$B$1:$B$49</xm:f>
          </x14:formula1>
          <xm:sqref>C12:C19 E12:E19 H12:H19 J12:J19 C21:C25 E21:E25 H21:H25 J21:J25 C27:C32 E27:E32 H27:H32 J27:J32 C34 E34 H34 J34 C36:C44 E36:E44 H36:H44 J36:J44 C46:C48 E46:E48 H46:H48 J46:J48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6292D-7D62-49E2-87BB-F420DB80206A}">
  <dimension ref="B2:D39"/>
  <sheetViews>
    <sheetView workbookViewId="0">
      <selection activeCell="B33" sqref="B33:D39"/>
    </sheetView>
  </sheetViews>
  <sheetFormatPr defaultRowHeight="12.75" x14ac:dyDescent="0.2"/>
  <sheetData>
    <row r="2" spans="2:4" x14ac:dyDescent="0.2">
      <c r="B2">
        <v>1</v>
      </c>
      <c r="C2">
        <v>11</v>
      </c>
      <c r="D2" s="67">
        <v>45597</v>
      </c>
    </row>
    <row r="3" spans="2:4" x14ac:dyDescent="0.2">
      <c r="B3">
        <v>2</v>
      </c>
      <c r="C3">
        <v>12</v>
      </c>
      <c r="D3" s="67">
        <v>45627</v>
      </c>
    </row>
    <row r="4" spans="2:4" x14ac:dyDescent="0.2">
      <c r="B4">
        <v>3</v>
      </c>
      <c r="C4">
        <v>13</v>
      </c>
      <c r="D4" s="67">
        <v>45658</v>
      </c>
    </row>
    <row r="5" spans="2:4" x14ac:dyDescent="0.2">
      <c r="B5">
        <v>4</v>
      </c>
      <c r="C5">
        <v>14</v>
      </c>
      <c r="D5" s="67">
        <v>45689</v>
      </c>
    </row>
    <row r="6" spans="2:4" x14ac:dyDescent="0.2">
      <c r="B6">
        <v>5</v>
      </c>
      <c r="C6">
        <v>15</v>
      </c>
      <c r="D6" s="67">
        <v>45717</v>
      </c>
    </row>
    <row r="7" spans="2:4" x14ac:dyDescent="0.2">
      <c r="B7">
        <v>6</v>
      </c>
      <c r="C7">
        <v>16</v>
      </c>
      <c r="D7" s="67">
        <v>45748</v>
      </c>
    </row>
    <row r="8" spans="2:4" x14ac:dyDescent="0.2">
      <c r="B8">
        <v>7</v>
      </c>
      <c r="C8">
        <v>17</v>
      </c>
      <c r="D8" s="67">
        <v>45778</v>
      </c>
    </row>
    <row r="9" spans="2:4" x14ac:dyDescent="0.2">
      <c r="B9">
        <v>8</v>
      </c>
      <c r="C9">
        <v>18</v>
      </c>
      <c r="D9" s="67">
        <v>45809</v>
      </c>
    </row>
    <row r="10" spans="2:4" x14ac:dyDescent="0.2">
      <c r="B10">
        <v>9</v>
      </c>
      <c r="C10">
        <v>19</v>
      </c>
      <c r="D10" s="67">
        <v>45839</v>
      </c>
    </row>
    <row r="11" spans="2:4" x14ac:dyDescent="0.2">
      <c r="B11">
        <v>10</v>
      </c>
      <c r="C11">
        <v>20</v>
      </c>
      <c r="D11" s="67">
        <v>45870</v>
      </c>
    </row>
    <row r="12" spans="2:4" x14ac:dyDescent="0.2">
      <c r="B12">
        <v>11</v>
      </c>
      <c r="C12">
        <v>21</v>
      </c>
      <c r="D12" s="67">
        <v>45901</v>
      </c>
    </row>
    <row r="13" spans="2:4" x14ac:dyDescent="0.2">
      <c r="B13">
        <v>12</v>
      </c>
      <c r="C13">
        <v>22</v>
      </c>
      <c r="D13" s="67">
        <v>45931</v>
      </c>
    </row>
    <row r="14" spans="2:4" x14ac:dyDescent="0.2">
      <c r="B14">
        <v>13</v>
      </c>
      <c r="C14">
        <v>23</v>
      </c>
      <c r="D14" s="67">
        <v>45962</v>
      </c>
    </row>
    <row r="15" spans="2:4" x14ac:dyDescent="0.2">
      <c r="B15">
        <v>14</v>
      </c>
      <c r="C15">
        <v>24</v>
      </c>
      <c r="D15" s="67">
        <v>45992</v>
      </c>
    </row>
    <row r="16" spans="2:4" x14ac:dyDescent="0.2">
      <c r="B16">
        <v>15</v>
      </c>
      <c r="C16">
        <v>25</v>
      </c>
      <c r="D16" s="67">
        <v>46023</v>
      </c>
    </row>
    <row r="17" spans="2:4" x14ac:dyDescent="0.2">
      <c r="B17">
        <v>16</v>
      </c>
      <c r="C17">
        <v>26</v>
      </c>
      <c r="D17" s="67">
        <v>46054</v>
      </c>
    </row>
    <row r="18" spans="2:4" x14ac:dyDescent="0.2">
      <c r="B18">
        <v>17</v>
      </c>
      <c r="C18">
        <v>27</v>
      </c>
      <c r="D18" s="67">
        <v>46082</v>
      </c>
    </row>
    <row r="19" spans="2:4" x14ac:dyDescent="0.2">
      <c r="B19">
        <v>18</v>
      </c>
      <c r="C19">
        <v>28</v>
      </c>
      <c r="D19" s="67">
        <v>46113</v>
      </c>
    </row>
    <row r="20" spans="2:4" x14ac:dyDescent="0.2">
      <c r="B20">
        <v>19</v>
      </c>
      <c r="C20">
        <v>29</v>
      </c>
      <c r="D20" s="67">
        <v>46143</v>
      </c>
    </row>
    <row r="21" spans="2:4" x14ac:dyDescent="0.2">
      <c r="B21">
        <v>20</v>
      </c>
      <c r="C21">
        <v>30</v>
      </c>
      <c r="D21" s="67">
        <v>46174</v>
      </c>
    </row>
    <row r="22" spans="2:4" x14ac:dyDescent="0.2">
      <c r="B22">
        <v>21</v>
      </c>
      <c r="C22">
        <v>31</v>
      </c>
      <c r="D22" s="67">
        <v>46204</v>
      </c>
    </row>
    <row r="23" spans="2:4" x14ac:dyDescent="0.2">
      <c r="B23">
        <v>22</v>
      </c>
      <c r="C23">
        <v>32</v>
      </c>
      <c r="D23" s="67">
        <v>46235</v>
      </c>
    </row>
    <row r="24" spans="2:4" x14ac:dyDescent="0.2">
      <c r="B24">
        <v>23</v>
      </c>
      <c r="C24">
        <v>33</v>
      </c>
      <c r="D24" s="67">
        <v>46266</v>
      </c>
    </row>
    <row r="25" spans="2:4" x14ac:dyDescent="0.2">
      <c r="B25">
        <v>24</v>
      </c>
      <c r="C25">
        <v>34</v>
      </c>
      <c r="D25" s="67">
        <v>46296</v>
      </c>
    </row>
    <row r="26" spans="2:4" x14ac:dyDescent="0.2">
      <c r="B26">
        <v>25</v>
      </c>
      <c r="C26">
        <v>35</v>
      </c>
      <c r="D26" s="67">
        <v>46327</v>
      </c>
    </row>
    <row r="27" spans="2:4" x14ac:dyDescent="0.2">
      <c r="B27">
        <v>26</v>
      </c>
      <c r="C27">
        <v>36</v>
      </c>
      <c r="D27" s="67">
        <v>46357</v>
      </c>
    </row>
    <row r="28" spans="2:4" x14ac:dyDescent="0.2">
      <c r="B28">
        <v>27</v>
      </c>
      <c r="C28">
        <v>37</v>
      </c>
      <c r="D28" s="67">
        <v>46388</v>
      </c>
    </row>
    <row r="29" spans="2:4" x14ac:dyDescent="0.2">
      <c r="B29">
        <v>28</v>
      </c>
      <c r="C29">
        <v>38</v>
      </c>
      <c r="D29" s="67">
        <v>46419</v>
      </c>
    </row>
    <row r="30" spans="2:4" x14ac:dyDescent="0.2">
      <c r="B30">
        <v>29</v>
      </c>
      <c r="C30">
        <v>39</v>
      </c>
      <c r="D30" s="67">
        <v>46447</v>
      </c>
    </row>
    <row r="31" spans="2:4" x14ac:dyDescent="0.2">
      <c r="B31">
        <v>30</v>
      </c>
      <c r="C31">
        <v>40</v>
      </c>
      <c r="D31" s="67">
        <v>46478</v>
      </c>
    </row>
    <row r="32" spans="2:4" x14ac:dyDescent="0.2">
      <c r="B32">
        <v>31</v>
      </c>
      <c r="C32">
        <v>41</v>
      </c>
      <c r="D32" s="67">
        <v>46508</v>
      </c>
    </row>
    <row r="33" spans="2:4" x14ac:dyDescent="0.2">
      <c r="B33">
        <v>32</v>
      </c>
      <c r="C33">
        <v>42</v>
      </c>
      <c r="D33" s="67">
        <v>46539</v>
      </c>
    </row>
    <row r="34" spans="2:4" x14ac:dyDescent="0.2">
      <c r="B34">
        <v>33</v>
      </c>
      <c r="C34">
        <v>43</v>
      </c>
      <c r="D34" s="67">
        <v>46569</v>
      </c>
    </row>
    <row r="35" spans="2:4" x14ac:dyDescent="0.2">
      <c r="B35">
        <v>34</v>
      </c>
      <c r="C35">
        <v>44</v>
      </c>
      <c r="D35" s="67">
        <v>46600</v>
      </c>
    </row>
    <row r="36" spans="2:4" x14ac:dyDescent="0.2">
      <c r="B36">
        <v>35</v>
      </c>
      <c r="C36">
        <v>45</v>
      </c>
      <c r="D36" s="67">
        <v>46631</v>
      </c>
    </row>
    <row r="37" spans="2:4" x14ac:dyDescent="0.2">
      <c r="B37">
        <v>36</v>
      </c>
      <c r="C37">
        <v>46</v>
      </c>
      <c r="D37" s="67">
        <v>46661</v>
      </c>
    </row>
    <row r="38" spans="2:4" x14ac:dyDescent="0.2">
      <c r="B38">
        <v>37</v>
      </c>
      <c r="C38">
        <v>47</v>
      </c>
      <c r="D38" s="67">
        <v>46692</v>
      </c>
    </row>
    <row r="39" spans="2:4" x14ac:dyDescent="0.2">
      <c r="B39">
        <v>38</v>
      </c>
      <c r="C39">
        <v>48</v>
      </c>
      <c r="D39" s="67">
        <v>46722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F8694-F2E4-42A8-8910-741A32534589}">
  <dimension ref="A2:C50"/>
  <sheetViews>
    <sheetView workbookViewId="0">
      <selection activeCell="B33" sqref="B33:D39"/>
    </sheetView>
  </sheetViews>
  <sheetFormatPr defaultRowHeight="12.75" x14ac:dyDescent="0.2"/>
  <sheetData>
    <row r="2" spans="1:3" x14ac:dyDescent="0.2">
      <c r="A2">
        <v>1</v>
      </c>
      <c r="B2" s="65">
        <v>45292</v>
      </c>
      <c r="C2">
        <v>1</v>
      </c>
    </row>
    <row r="3" spans="1:3" x14ac:dyDescent="0.2">
      <c r="A3">
        <v>2</v>
      </c>
      <c r="B3" s="65">
        <v>45323</v>
      </c>
      <c r="C3">
        <v>2</v>
      </c>
    </row>
    <row r="4" spans="1:3" x14ac:dyDescent="0.2">
      <c r="A4">
        <v>3</v>
      </c>
      <c r="B4" s="65">
        <v>45352</v>
      </c>
      <c r="C4">
        <v>3</v>
      </c>
    </row>
    <row r="5" spans="1:3" x14ac:dyDescent="0.2">
      <c r="A5">
        <v>4</v>
      </c>
      <c r="B5" s="65">
        <v>45383</v>
      </c>
      <c r="C5">
        <v>4</v>
      </c>
    </row>
    <row r="6" spans="1:3" x14ac:dyDescent="0.2">
      <c r="A6">
        <v>5</v>
      </c>
      <c r="B6" s="65">
        <v>45413</v>
      </c>
      <c r="C6">
        <v>5</v>
      </c>
    </row>
    <row r="7" spans="1:3" x14ac:dyDescent="0.2">
      <c r="A7">
        <v>6</v>
      </c>
      <c r="B7" s="65">
        <v>45444</v>
      </c>
      <c r="C7">
        <v>6</v>
      </c>
    </row>
    <row r="8" spans="1:3" x14ac:dyDescent="0.2">
      <c r="A8">
        <v>7</v>
      </c>
      <c r="B8" s="65">
        <v>45474</v>
      </c>
      <c r="C8">
        <v>7</v>
      </c>
    </row>
    <row r="9" spans="1:3" x14ac:dyDescent="0.2">
      <c r="A9">
        <v>8</v>
      </c>
      <c r="B9" s="65">
        <v>45505</v>
      </c>
      <c r="C9">
        <v>8</v>
      </c>
    </row>
    <row r="10" spans="1:3" x14ac:dyDescent="0.2">
      <c r="A10">
        <v>9</v>
      </c>
      <c r="B10" s="65">
        <v>45536</v>
      </c>
      <c r="C10">
        <v>9</v>
      </c>
    </row>
    <row r="11" spans="1:3" x14ac:dyDescent="0.2">
      <c r="A11">
        <v>10</v>
      </c>
      <c r="B11" s="65">
        <v>45566</v>
      </c>
      <c r="C11">
        <v>10</v>
      </c>
    </row>
    <row r="12" spans="1:3" x14ac:dyDescent="0.2">
      <c r="A12">
        <v>11</v>
      </c>
      <c r="B12" s="65">
        <v>45597</v>
      </c>
      <c r="C12">
        <v>11</v>
      </c>
    </row>
    <row r="13" spans="1:3" x14ac:dyDescent="0.2">
      <c r="A13">
        <v>12</v>
      </c>
      <c r="B13" s="65">
        <v>45627</v>
      </c>
      <c r="C13">
        <v>12</v>
      </c>
    </row>
    <row r="14" spans="1:3" x14ac:dyDescent="0.2">
      <c r="A14">
        <v>13</v>
      </c>
      <c r="B14" s="65">
        <v>45658</v>
      </c>
      <c r="C14">
        <v>13</v>
      </c>
    </row>
    <row r="15" spans="1:3" x14ac:dyDescent="0.2">
      <c r="A15">
        <v>14</v>
      </c>
      <c r="B15" s="65">
        <v>45689</v>
      </c>
      <c r="C15">
        <v>14</v>
      </c>
    </row>
    <row r="16" spans="1:3" x14ac:dyDescent="0.2">
      <c r="A16">
        <v>15</v>
      </c>
      <c r="B16" s="65">
        <v>45717</v>
      </c>
      <c r="C16">
        <v>15</v>
      </c>
    </row>
    <row r="17" spans="1:3" x14ac:dyDescent="0.2">
      <c r="A17">
        <v>16</v>
      </c>
      <c r="B17" s="65">
        <v>45748</v>
      </c>
      <c r="C17">
        <v>16</v>
      </c>
    </row>
    <row r="18" spans="1:3" x14ac:dyDescent="0.2">
      <c r="A18">
        <v>17</v>
      </c>
      <c r="B18" s="65">
        <v>45778</v>
      </c>
      <c r="C18">
        <v>17</v>
      </c>
    </row>
    <row r="19" spans="1:3" x14ac:dyDescent="0.2">
      <c r="A19">
        <v>18</v>
      </c>
      <c r="B19" s="65">
        <v>45809</v>
      </c>
      <c r="C19">
        <v>18</v>
      </c>
    </row>
    <row r="20" spans="1:3" x14ac:dyDescent="0.2">
      <c r="A20">
        <v>19</v>
      </c>
      <c r="B20" s="65">
        <v>45839</v>
      </c>
      <c r="C20">
        <v>19</v>
      </c>
    </row>
    <row r="21" spans="1:3" x14ac:dyDescent="0.2">
      <c r="A21">
        <v>20</v>
      </c>
      <c r="B21" s="65">
        <v>45870</v>
      </c>
      <c r="C21">
        <v>20</v>
      </c>
    </row>
    <row r="22" spans="1:3" x14ac:dyDescent="0.2">
      <c r="A22">
        <v>21</v>
      </c>
      <c r="B22" s="65">
        <v>45901</v>
      </c>
      <c r="C22">
        <v>21</v>
      </c>
    </row>
    <row r="23" spans="1:3" x14ac:dyDescent="0.2">
      <c r="A23">
        <v>22</v>
      </c>
      <c r="B23" s="65">
        <v>45931</v>
      </c>
      <c r="C23">
        <v>22</v>
      </c>
    </row>
    <row r="24" spans="1:3" x14ac:dyDescent="0.2">
      <c r="A24">
        <v>23</v>
      </c>
      <c r="B24" s="65">
        <v>45962</v>
      </c>
      <c r="C24">
        <v>23</v>
      </c>
    </row>
    <row r="25" spans="1:3" x14ac:dyDescent="0.2">
      <c r="A25">
        <v>24</v>
      </c>
      <c r="B25" s="65">
        <v>45992</v>
      </c>
      <c r="C25">
        <v>24</v>
      </c>
    </row>
    <row r="26" spans="1:3" x14ac:dyDescent="0.2">
      <c r="A26">
        <v>25</v>
      </c>
      <c r="B26" s="65">
        <v>46023</v>
      </c>
      <c r="C26">
        <v>25</v>
      </c>
    </row>
    <row r="27" spans="1:3" x14ac:dyDescent="0.2">
      <c r="A27">
        <v>26</v>
      </c>
      <c r="B27" s="65">
        <v>46054</v>
      </c>
      <c r="C27">
        <v>26</v>
      </c>
    </row>
    <row r="28" spans="1:3" x14ac:dyDescent="0.2">
      <c r="A28">
        <v>27</v>
      </c>
      <c r="B28" s="65">
        <v>46082</v>
      </c>
      <c r="C28">
        <v>27</v>
      </c>
    </row>
    <row r="29" spans="1:3" x14ac:dyDescent="0.2">
      <c r="A29">
        <v>28</v>
      </c>
      <c r="B29" s="65">
        <v>46113</v>
      </c>
      <c r="C29">
        <v>28</v>
      </c>
    </row>
    <row r="30" spans="1:3" x14ac:dyDescent="0.2">
      <c r="A30">
        <v>29</v>
      </c>
      <c r="B30" s="65">
        <v>46143</v>
      </c>
      <c r="C30">
        <v>29</v>
      </c>
    </row>
    <row r="31" spans="1:3" x14ac:dyDescent="0.2">
      <c r="A31">
        <v>30</v>
      </c>
      <c r="B31" s="65">
        <v>46174</v>
      </c>
      <c r="C31">
        <v>30</v>
      </c>
    </row>
    <row r="32" spans="1:3" x14ac:dyDescent="0.2">
      <c r="A32">
        <v>31</v>
      </c>
      <c r="B32" s="65">
        <v>46204</v>
      </c>
      <c r="C32">
        <v>31</v>
      </c>
    </row>
    <row r="33" spans="1:3" x14ac:dyDescent="0.2">
      <c r="A33">
        <v>32</v>
      </c>
      <c r="B33" s="65">
        <v>46235</v>
      </c>
      <c r="C33">
        <v>32</v>
      </c>
    </row>
    <row r="34" spans="1:3" x14ac:dyDescent="0.2">
      <c r="A34">
        <v>33</v>
      </c>
      <c r="B34" s="65">
        <v>46266</v>
      </c>
      <c r="C34">
        <v>33</v>
      </c>
    </row>
    <row r="35" spans="1:3" x14ac:dyDescent="0.2">
      <c r="A35">
        <v>34</v>
      </c>
      <c r="B35" s="65">
        <v>46296</v>
      </c>
      <c r="C35">
        <v>34</v>
      </c>
    </row>
    <row r="36" spans="1:3" x14ac:dyDescent="0.2">
      <c r="A36">
        <v>35</v>
      </c>
      <c r="B36" s="65">
        <v>46327</v>
      </c>
      <c r="C36">
        <v>35</v>
      </c>
    </row>
    <row r="37" spans="1:3" x14ac:dyDescent="0.2">
      <c r="A37">
        <v>36</v>
      </c>
      <c r="B37" s="65">
        <v>46357</v>
      </c>
      <c r="C37">
        <v>36</v>
      </c>
    </row>
    <row r="38" spans="1:3" x14ac:dyDescent="0.2">
      <c r="A38">
        <v>37</v>
      </c>
      <c r="B38" s="65">
        <v>46388</v>
      </c>
      <c r="C38">
        <v>37</v>
      </c>
    </row>
    <row r="39" spans="1:3" x14ac:dyDescent="0.2">
      <c r="A39">
        <v>38</v>
      </c>
      <c r="B39" s="65">
        <v>46419</v>
      </c>
      <c r="C39">
        <v>38</v>
      </c>
    </row>
    <row r="40" spans="1:3" x14ac:dyDescent="0.2">
      <c r="A40">
        <v>39</v>
      </c>
      <c r="B40" s="65">
        <v>46447</v>
      </c>
      <c r="C40">
        <v>39</v>
      </c>
    </row>
    <row r="41" spans="1:3" x14ac:dyDescent="0.2">
      <c r="A41">
        <v>40</v>
      </c>
      <c r="B41" s="65">
        <v>46478</v>
      </c>
      <c r="C41">
        <v>40</v>
      </c>
    </row>
    <row r="42" spans="1:3" x14ac:dyDescent="0.2">
      <c r="A42">
        <v>41</v>
      </c>
      <c r="B42" s="65">
        <v>46508</v>
      </c>
      <c r="C42">
        <v>41</v>
      </c>
    </row>
    <row r="43" spans="1:3" x14ac:dyDescent="0.2">
      <c r="A43">
        <v>42</v>
      </c>
      <c r="B43" s="65">
        <v>46539</v>
      </c>
      <c r="C43">
        <v>42</v>
      </c>
    </row>
    <row r="44" spans="1:3" x14ac:dyDescent="0.2">
      <c r="A44">
        <v>43</v>
      </c>
      <c r="B44" s="65">
        <v>46569</v>
      </c>
      <c r="C44">
        <v>43</v>
      </c>
    </row>
    <row r="45" spans="1:3" x14ac:dyDescent="0.2">
      <c r="A45">
        <v>44</v>
      </c>
      <c r="B45" s="65">
        <v>46600</v>
      </c>
      <c r="C45">
        <v>44</v>
      </c>
    </row>
    <row r="46" spans="1:3" x14ac:dyDescent="0.2">
      <c r="A46">
        <v>45</v>
      </c>
      <c r="B46" s="65">
        <v>46631</v>
      </c>
      <c r="C46">
        <v>45</v>
      </c>
    </row>
    <row r="47" spans="1:3" x14ac:dyDescent="0.2">
      <c r="A47">
        <v>46</v>
      </c>
      <c r="B47" s="65">
        <v>46661</v>
      </c>
      <c r="C47">
        <v>46</v>
      </c>
    </row>
    <row r="48" spans="1:3" x14ac:dyDescent="0.2">
      <c r="A48">
        <v>47</v>
      </c>
      <c r="B48" s="65">
        <v>46692</v>
      </c>
      <c r="C48">
        <v>47</v>
      </c>
    </row>
    <row r="49" spans="1:3" x14ac:dyDescent="0.2">
      <c r="A49">
        <v>48</v>
      </c>
      <c r="B49" s="65">
        <v>46722</v>
      </c>
      <c r="C49">
        <v>48</v>
      </c>
    </row>
    <row r="50" spans="1:3" x14ac:dyDescent="0.2">
      <c r="B50" s="6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C94"/>
  <sheetViews>
    <sheetView showGridLines="0" workbookViewId="0">
      <selection activeCell="B33" sqref="B33:D39"/>
    </sheetView>
  </sheetViews>
  <sheetFormatPr defaultColWidth="8.85546875" defaultRowHeight="12.75" x14ac:dyDescent="0.2"/>
  <cols>
    <col min="1" max="1" width="5.5703125" customWidth="1"/>
    <col min="2" max="2" width="90.42578125" customWidth="1"/>
    <col min="3" max="3" width="16.42578125" bestFit="1" customWidth="1"/>
  </cols>
  <sheetData>
    <row r="1" spans="1:3" ht="30" customHeight="1" x14ac:dyDescent="0.2">
      <c r="A1" s="15" t="s">
        <v>3</v>
      </c>
      <c r="B1" s="16"/>
    </row>
    <row r="2" spans="1:3" ht="14.25" x14ac:dyDescent="0.2">
      <c r="A2" s="40" t="s">
        <v>2</v>
      </c>
      <c r="B2" s="2"/>
    </row>
    <row r="3" spans="1:3" x14ac:dyDescent="0.2">
      <c r="B3" s="2"/>
    </row>
    <row r="4" spans="1:3" ht="18" x14ac:dyDescent="0.25">
      <c r="A4" s="35" t="s">
        <v>4</v>
      </c>
      <c r="B4" s="10"/>
    </row>
    <row r="5" spans="1:3" ht="57" x14ac:dyDescent="0.2">
      <c r="B5" s="41" t="s">
        <v>5</v>
      </c>
    </row>
    <row r="7" spans="1:3" ht="28.5" x14ac:dyDescent="0.2">
      <c r="B7" s="41" t="s">
        <v>6</v>
      </c>
    </row>
    <row r="9" spans="1:3" ht="14.25" x14ac:dyDescent="0.2">
      <c r="B9" s="40" t="s">
        <v>7</v>
      </c>
    </row>
    <row r="11" spans="1:3" ht="28.5" x14ac:dyDescent="0.2">
      <c r="B11" s="39" t="s">
        <v>8</v>
      </c>
    </row>
    <row r="13" spans="1:3" ht="18" x14ac:dyDescent="0.25">
      <c r="A13" s="240" t="s">
        <v>9</v>
      </c>
      <c r="B13" s="240"/>
    </row>
    <row r="15" spans="1:3" s="36" customFormat="1" ht="18" x14ac:dyDescent="0.2">
      <c r="A15" s="43"/>
      <c r="B15" s="42" t="s">
        <v>10</v>
      </c>
    </row>
    <row r="16" spans="1:3" s="36" customFormat="1" ht="18" x14ac:dyDescent="0.2">
      <c r="A16" s="43"/>
      <c r="B16" s="42" t="s">
        <v>11</v>
      </c>
      <c r="C16" s="38" t="s">
        <v>12</v>
      </c>
    </row>
    <row r="17" spans="1:3" ht="18" x14ac:dyDescent="0.25">
      <c r="A17" s="44"/>
      <c r="B17" s="42" t="s">
        <v>13</v>
      </c>
    </row>
    <row r="18" spans="1:3" ht="18" x14ac:dyDescent="0.25">
      <c r="A18" s="44"/>
      <c r="B18" s="42" t="s">
        <v>14</v>
      </c>
    </row>
    <row r="19" spans="1:3" ht="18" x14ac:dyDescent="0.25">
      <c r="A19" s="44"/>
      <c r="B19" s="42" t="s">
        <v>15</v>
      </c>
    </row>
    <row r="20" spans="1:3" s="36" customFormat="1" ht="18" x14ac:dyDescent="0.2">
      <c r="A20" s="43"/>
      <c r="B20" s="42" t="s">
        <v>16</v>
      </c>
      <c r="C20" s="37" t="s">
        <v>17</v>
      </c>
    </row>
    <row r="21" spans="1:3" ht="18" x14ac:dyDescent="0.25">
      <c r="A21" s="44"/>
      <c r="B21" s="42" t="s">
        <v>18</v>
      </c>
    </row>
    <row r="22" spans="1:3" ht="18" x14ac:dyDescent="0.25">
      <c r="A22" s="44"/>
      <c r="B22" s="45" t="s">
        <v>19</v>
      </c>
    </row>
    <row r="23" spans="1:3" ht="18" x14ac:dyDescent="0.25">
      <c r="A23" s="44"/>
      <c r="B23" s="3"/>
    </row>
    <row r="24" spans="1:3" ht="18" x14ac:dyDescent="0.25">
      <c r="A24" s="240" t="s">
        <v>20</v>
      </c>
      <c r="B24" s="240"/>
    </row>
    <row r="25" spans="1:3" ht="43.5" x14ac:dyDescent="0.25">
      <c r="A25" s="44"/>
      <c r="B25" s="42" t="s">
        <v>21</v>
      </c>
    </row>
    <row r="26" spans="1:3" ht="18" x14ac:dyDescent="0.25">
      <c r="A26" s="44"/>
      <c r="B26" s="42"/>
    </row>
    <row r="27" spans="1:3" ht="18" x14ac:dyDescent="0.25">
      <c r="A27" s="44"/>
      <c r="B27" s="58" t="s">
        <v>22</v>
      </c>
    </row>
    <row r="28" spans="1:3" ht="18" x14ac:dyDescent="0.25">
      <c r="A28" s="44"/>
      <c r="B28" s="42" t="s">
        <v>23</v>
      </c>
    </row>
    <row r="29" spans="1:3" ht="28.5" x14ac:dyDescent="0.25">
      <c r="A29" s="44"/>
      <c r="B29" s="42" t="s">
        <v>24</v>
      </c>
    </row>
    <row r="30" spans="1:3" ht="18" x14ac:dyDescent="0.25">
      <c r="A30" s="44"/>
      <c r="B30" s="42"/>
    </row>
    <row r="31" spans="1:3" ht="18" x14ac:dyDescent="0.25">
      <c r="A31" s="44"/>
      <c r="B31" s="58" t="s">
        <v>25</v>
      </c>
    </row>
    <row r="32" spans="1:3" ht="18" x14ac:dyDescent="0.25">
      <c r="A32" s="44"/>
      <c r="B32" s="42" t="s">
        <v>26</v>
      </c>
    </row>
    <row r="33" spans="1:2" ht="18" x14ac:dyDescent="0.25">
      <c r="A33" s="44"/>
      <c r="B33" s="42" t="s">
        <v>27</v>
      </c>
    </row>
    <row r="34" spans="1:2" ht="18" x14ac:dyDescent="0.25">
      <c r="A34" s="44"/>
      <c r="B34" s="3"/>
    </row>
    <row r="35" spans="1:2" ht="28.5" x14ac:dyDescent="0.25">
      <c r="A35" s="44"/>
      <c r="B35" s="42" t="s">
        <v>28</v>
      </c>
    </row>
    <row r="36" spans="1:2" ht="18" x14ac:dyDescent="0.25">
      <c r="A36" s="44"/>
      <c r="B36" s="46" t="s">
        <v>29</v>
      </c>
    </row>
    <row r="37" spans="1:2" ht="18" x14ac:dyDescent="0.25">
      <c r="A37" s="44"/>
      <c r="B37" s="3"/>
    </row>
    <row r="38" spans="1:2" ht="18" x14ac:dyDescent="0.25">
      <c r="A38" s="240" t="s">
        <v>30</v>
      </c>
      <c r="B38" s="240"/>
    </row>
    <row r="39" spans="1:2" ht="28.5" x14ac:dyDescent="0.2">
      <c r="B39" s="42" t="s">
        <v>31</v>
      </c>
    </row>
    <row r="41" spans="1:2" ht="14.25" x14ac:dyDescent="0.2">
      <c r="B41" s="42" t="s">
        <v>32</v>
      </c>
    </row>
    <row r="43" spans="1:2" ht="28.5" x14ac:dyDescent="0.2">
      <c r="B43" s="42" t="s">
        <v>33</v>
      </c>
    </row>
    <row r="45" spans="1:2" ht="28.5" x14ac:dyDescent="0.2">
      <c r="B45" s="42" t="s">
        <v>34</v>
      </c>
    </row>
    <row r="46" spans="1:2" x14ac:dyDescent="0.2">
      <c r="B46" s="9"/>
    </row>
    <row r="47" spans="1:2" ht="28.5" x14ac:dyDescent="0.2">
      <c r="B47" s="42" t="s">
        <v>35</v>
      </c>
    </row>
    <row r="49" spans="1:2" ht="18" x14ac:dyDescent="0.25">
      <c r="A49" s="240" t="s">
        <v>36</v>
      </c>
      <c r="B49" s="240"/>
    </row>
    <row r="50" spans="1:2" ht="28.5" x14ac:dyDescent="0.2">
      <c r="B50" s="42" t="s">
        <v>37</v>
      </c>
    </row>
    <row r="52" spans="1:2" ht="14.25" x14ac:dyDescent="0.2">
      <c r="A52" s="47" t="s">
        <v>38</v>
      </c>
      <c r="B52" s="42" t="s">
        <v>39</v>
      </c>
    </row>
    <row r="53" spans="1:2" ht="14.25" x14ac:dyDescent="0.2">
      <c r="A53" s="47" t="s">
        <v>40</v>
      </c>
      <c r="B53" s="42" t="s">
        <v>41</v>
      </c>
    </row>
    <row r="54" spans="1:2" ht="14.25" x14ac:dyDescent="0.2">
      <c r="A54" s="47" t="s">
        <v>42</v>
      </c>
      <c r="B54" s="42" t="s">
        <v>43</v>
      </c>
    </row>
    <row r="55" spans="1:2" ht="28.5" x14ac:dyDescent="0.2">
      <c r="A55" s="39"/>
      <c r="B55" s="42" t="s">
        <v>44</v>
      </c>
    </row>
    <row r="56" spans="1:2" ht="28.5" x14ac:dyDescent="0.2">
      <c r="A56" s="39"/>
      <c r="B56" s="42" t="s">
        <v>45</v>
      </c>
    </row>
    <row r="57" spans="1:2" ht="14.25" x14ac:dyDescent="0.2">
      <c r="A57" s="47" t="s">
        <v>46</v>
      </c>
      <c r="B57" s="42" t="s">
        <v>47</v>
      </c>
    </row>
    <row r="58" spans="1:2" ht="14.25" x14ac:dyDescent="0.2">
      <c r="A58" s="39"/>
      <c r="B58" s="42" t="s">
        <v>48</v>
      </c>
    </row>
    <row r="59" spans="1:2" ht="14.25" x14ac:dyDescent="0.2">
      <c r="A59" s="39"/>
      <c r="B59" s="42" t="s">
        <v>49</v>
      </c>
    </row>
    <row r="60" spans="1:2" ht="14.25" x14ac:dyDescent="0.2">
      <c r="A60" s="47" t="s">
        <v>50</v>
      </c>
      <c r="B60" s="42" t="s">
        <v>51</v>
      </c>
    </row>
    <row r="61" spans="1:2" ht="28.5" x14ac:dyDescent="0.2">
      <c r="A61" s="39"/>
      <c r="B61" s="42" t="s">
        <v>52</v>
      </c>
    </row>
    <row r="62" spans="1:2" ht="14.25" x14ac:dyDescent="0.2">
      <c r="A62" s="47" t="s">
        <v>53</v>
      </c>
      <c r="B62" s="42" t="s">
        <v>54</v>
      </c>
    </row>
    <row r="63" spans="1:2" ht="14.25" x14ac:dyDescent="0.2">
      <c r="A63" s="48"/>
      <c r="B63" s="42" t="s">
        <v>55</v>
      </c>
    </row>
    <row r="64" spans="1:2" x14ac:dyDescent="0.2">
      <c r="B64" s="4"/>
    </row>
    <row r="65" spans="1:2" ht="18" x14ac:dyDescent="0.25">
      <c r="A65" s="240" t="s">
        <v>56</v>
      </c>
      <c r="B65" s="240"/>
    </row>
    <row r="66" spans="1:2" ht="42.75" x14ac:dyDescent="0.2">
      <c r="B66" s="42" t="s">
        <v>57</v>
      </c>
    </row>
    <row r="68" spans="1:2" ht="18" x14ac:dyDescent="0.25">
      <c r="A68" s="240" t="s">
        <v>58</v>
      </c>
      <c r="B68" s="240"/>
    </row>
    <row r="69" spans="1:2" ht="15" x14ac:dyDescent="0.25">
      <c r="A69" s="54" t="s">
        <v>59</v>
      </c>
      <c r="B69" s="55" t="s">
        <v>60</v>
      </c>
    </row>
    <row r="70" spans="1:2" ht="28.5" x14ac:dyDescent="0.2">
      <c r="A70" s="48"/>
      <c r="B70" s="53" t="s">
        <v>61</v>
      </c>
    </row>
    <row r="71" spans="1:2" ht="14.25" x14ac:dyDescent="0.2">
      <c r="A71" s="48"/>
      <c r="B71" s="49"/>
    </row>
    <row r="72" spans="1:2" ht="15" x14ac:dyDescent="0.25">
      <c r="A72" s="54" t="s">
        <v>59</v>
      </c>
      <c r="B72" s="55" t="s">
        <v>62</v>
      </c>
    </row>
    <row r="73" spans="1:2" ht="28.5" x14ac:dyDescent="0.2">
      <c r="A73" s="48"/>
      <c r="B73" s="53" t="s">
        <v>63</v>
      </c>
    </row>
    <row r="74" spans="1:2" ht="14.25" x14ac:dyDescent="0.2">
      <c r="A74" s="48"/>
      <c r="B74" s="49"/>
    </row>
    <row r="75" spans="1:2" ht="15" x14ac:dyDescent="0.25">
      <c r="A75" s="54" t="s">
        <v>59</v>
      </c>
      <c r="B75" s="57" t="s">
        <v>64</v>
      </c>
    </row>
    <row r="76" spans="1:2" ht="42.75" x14ac:dyDescent="0.2">
      <c r="A76" s="48"/>
      <c r="B76" s="41" t="s">
        <v>65</v>
      </c>
    </row>
    <row r="77" spans="1:2" ht="14.25" x14ac:dyDescent="0.2">
      <c r="A77" s="48"/>
      <c r="B77" s="48"/>
    </row>
    <row r="78" spans="1:2" ht="15" x14ac:dyDescent="0.25">
      <c r="A78" s="54" t="s">
        <v>59</v>
      </c>
      <c r="B78" s="57" t="s">
        <v>66</v>
      </c>
    </row>
    <row r="79" spans="1:2" ht="28.5" x14ac:dyDescent="0.2">
      <c r="A79" s="48"/>
      <c r="B79" s="41" t="s">
        <v>67</v>
      </c>
    </row>
    <row r="80" spans="1:2" ht="14.25" x14ac:dyDescent="0.2">
      <c r="A80" s="48"/>
      <c r="B80" s="48"/>
    </row>
    <row r="81" spans="1:2" ht="15" x14ac:dyDescent="0.25">
      <c r="A81" s="54" t="s">
        <v>59</v>
      </c>
      <c r="B81" s="57" t="s">
        <v>68</v>
      </c>
    </row>
    <row r="82" spans="1:2" ht="14.25" x14ac:dyDescent="0.2">
      <c r="A82" s="48"/>
      <c r="B82" s="52" t="s">
        <v>69</v>
      </c>
    </row>
    <row r="83" spans="1:2" ht="14.25" x14ac:dyDescent="0.2">
      <c r="A83" s="48"/>
      <c r="B83" s="52" t="s">
        <v>70</v>
      </c>
    </row>
    <row r="84" spans="1:2" ht="14.25" x14ac:dyDescent="0.2">
      <c r="A84" s="48"/>
      <c r="B84" s="52" t="s">
        <v>71</v>
      </c>
    </row>
    <row r="85" spans="1:2" ht="15" x14ac:dyDescent="0.25">
      <c r="A85" s="48"/>
      <c r="B85" s="51"/>
    </row>
    <row r="86" spans="1:2" ht="15" x14ac:dyDescent="0.25">
      <c r="A86" s="54" t="s">
        <v>59</v>
      </c>
      <c r="B86" s="57" t="s">
        <v>72</v>
      </c>
    </row>
    <row r="87" spans="1:2" ht="42.75" x14ac:dyDescent="0.2">
      <c r="A87" s="48"/>
      <c r="B87" s="41" t="s">
        <v>73</v>
      </c>
    </row>
    <row r="88" spans="1:2" ht="14.25" x14ac:dyDescent="0.2">
      <c r="A88" s="48"/>
      <c r="B88" s="50" t="s">
        <v>74</v>
      </c>
    </row>
    <row r="89" spans="1:2" ht="57" x14ac:dyDescent="0.2">
      <c r="A89" s="48"/>
      <c r="B89" s="56" t="s">
        <v>75</v>
      </c>
    </row>
    <row r="90" spans="1:2" ht="14.25" x14ac:dyDescent="0.2">
      <c r="A90" s="48"/>
      <c r="B90" s="48"/>
    </row>
    <row r="91" spans="1:2" ht="15" x14ac:dyDescent="0.25">
      <c r="A91" s="54" t="s">
        <v>59</v>
      </c>
      <c r="B91" s="57" t="s">
        <v>76</v>
      </c>
    </row>
    <row r="92" spans="1:2" ht="28.5" x14ac:dyDescent="0.2">
      <c r="A92" s="39"/>
      <c r="B92" s="52" t="s">
        <v>77</v>
      </c>
    </row>
    <row r="94" spans="1:2" x14ac:dyDescent="0.2">
      <c r="A94" s="11" t="s">
        <v>78</v>
      </c>
    </row>
  </sheetData>
  <mergeCells count="6">
    <mergeCell ref="A38:B38"/>
    <mergeCell ref="A49:B49"/>
    <mergeCell ref="A68:B68"/>
    <mergeCell ref="A13:B13"/>
    <mergeCell ref="A65:B65"/>
    <mergeCell ref="A24:B24"/>
  </mergeCells>
  <hyperlinks>
    <hyperlink ref="B9" r:id="rId1" xr:uid="{00000000-0004-0000-0600-000000000000}"/>
    <hyperlink ref="A2" r:id="rId2" xr:uid="{00000000-0004-0000-0600-000001000000}"/>
    <hyperlink ref="B36" r:id="rId3" xr:uid="{00000000-0004-0000-0600-000002000000}"/>
  </hyperlinks>
  <pageMargins left="0.5" right="0.5" top="0.25" bottom="0.25" header="0.5" footer="0.5"/>
  <pageSetup orientation="portrait" r:id="rId4"/>
  <headerFooter alignWithMargins="0">
    <oddFooter>&amp;C_x000D_&amp;1#&amp;"Calibri"&amp;12&amp;K000000 Nasdaq - Internal Use: Distribution limited to Nasdaq personnel and authorized third parties subject to confidentiality obligations</oddFooter>
  </headerFooter>
  <drawing r:id="rId5"/>
  <legacy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9"/>
  <sheetViews>
    <sheetView showGridLines="0" workbookViewId="0">
      <selection activeCell="B33" sqref="B33:D39"/>
    </sheetView>
  </sheetViews>
  <sheetFormatPr defaultColWidth="8.85546875" defaultRowHeight="12.75" x14ac:dyDescent="0.2"/>
  <cols>
    <col min="1" max="1" width="5.5703125" customWidth="1"/>
    <col min="2" max="2" width="82.140625" customWidth="1"/>
  </cols>
  <sheetData>
    <row r="1" spans="1:3" ht="30" customHeight="1" x14ac:dyDescent="0.2">
      <c r="A1" s="15" t="s">
        <v>79</v>
      </c>
      <c r="B1" s="15"/>
    </row>
    <row r="2" spans="1:3" ht="15" x14ac:dyDescent="0.2">
      <c r="B2" s="18"/>
    </row>
    <row r="3" spans="1:3" ht="15" x14ac:dyDescent="0.2">
      <c r="A3" s="17"/>
      <c r="B3" s="12" t="s">
        <v>80</v>
      </c>
      <c r="C3" s="17"/>
    </row>
    <row r="4" spans="1:3" ht="14.25" x14ac:dyDescent="0.2">
      <c r="A4" s="5"/>
      <c r="B4" s="14" t="s">
        <v>2</v>
      </c>
      <c r="C4" s="5"/>
    </row>
    <row r="5" spans="1:3" ht="15" x14ac:dyDescent="0.2">
      <c r="A5" s="5"/>
      <c r="B5" s="6"/>
      <c r="C5" s="5"/>
    </row>
    <row r="6" spans="1:3" ht="15.75" x14ac:dyDescent="0.25">
      <c r="A6" s="5"/>
      <c r="B6" s="7" t="s">
        <v>78</v>
      </c>
      <c r="C6" s="5"/>
    </row>
    <row r="7" spans="1:3" ht="15" x14ac:dyDescent="0.2">
      <c r="A7" s="5"/>
      <c r="B7" s="6"/>
      <c r="C7" s="5"/>
    </row>
    <row r="8" spans="1:3" ht="30" x14ac:dyDescent="0.2">
      <c r="A8" s="5"/>
      <c r="B8" s="6" t="s">
        <v>81</v>
      </c>
      <c r="C8" s="5"/>
    </row>
    <row r="9" spans="1:3" ht="15" x14ac:dyDescent="0.2">
      <c r="A9" s="5"/>
      <c r="B9" s="6"/>
      <c r="C9" s="5"/>
    </row>
    <row r="10" spans="1:3" ht="46.5" x14ac:dyDescent="0.25">
      <c r="A10" s="5"/>
      <c r="B10" s="6" t="s">
        <v>82</v>
      </c>
      <c r="C10" s="5"/>
    </row>
    <row r="11" spans="1:3" ht="15" x14ac:dyDescent="0.2">
      <c r="A11" s="5"/>
      <c r="B11" s="6"/>
      <c r="C11" s="5"/>
    </row>
    <row r="12" spans="1:3" ht="45" x14ac:dyDescent="0.2">
      <c r="A12" s="5"/>
      <c r="B12" s="6" t="s">
        <v>83</v>
      </c>
      <c r="C12" s="5"/>
    </row>
    <row r="13" spans="1:3" ht="15" x14ac:dyDescent="0.2">
      <c r="A13" s="5"/>
      <c r="B13" s="6"/>
      <c r="C13" s="5"/>
    </row>
    <row r="14" spans="1:3" ht="60" x14ac:dyDescent="0.2">
      <c r="A14" s="5"/>
      <c r="B14" s="6" t="s">
        <v>84</v>
      </c>
      <c r="C14" s="5"/>
    </row>
    <row r="15" spans="1:3" ht="15" x14ac:dyDescent="0.2">
      <c r="A15" s="5"/>
      <c r="B15" s="6"/>
      <c r="C15" s="5"/>
    </row>
    <row r="16" spans="1:3" ht="30.75" x14ac:dyDescent="0.2">
      <c r="A16" s="5"/>
      <c r="B16" s="6" t="s">
        <v>85</v>
      </c>
      <c r="C16" s="5"/>
    </row>
    <row r="17" spans="1:3" ht="15" x14ac:dyDescent="0.2">
      <c r="A17" s="5"/>
      <c r="B17" s="6"/>
      <c r="C17" s="5"/>
    </row>
    <row r="18" spans="1:3" ht="15.75" x14ac:dyDescent="0.25">
      <c r="A18" s="5"/>
      <c r="B18" s="7" t="s">
        <v>86</v>
      </c>
      <c r="C18" s="5"/>
    </row>
    <row r="19" spans="1:3" ht="15" x14ac:dyDescent="0.2">
      <c r="A19" s="5"/>
      <c r="B19" s="13" t="s">
        <v>87</v>
      </c>
      <c r="C19" s="5"/>
    </row>
    <row r="20" spans="1:3" ht="15" x14ac:dyDescent="0.2">
      <c r="A20" s="5"/>
      <c r="B20" s="8"/>
      <c r="C20" s="5"/>
    </row>
    <row r="21" spans="1:3" x14ac:dyDescent="0.2">
      <c r="A21" s="5"/>
      <c r="B21" s="5"/>
      <c r="C21" s="5"/>
    </row>
    <row r="22" spans="1:3" x14ac:dyDescent="0.2">
      <c r="A22" s="5"/>
      <c r="B22" s="5"/>
      <c r="C22" s="5"/>
    </row>
    <row r="23" spans="1:3" x14ac:dyDescent="0.2">
      <c r="A23" s="5"/>
      <c r="B23" s="5"/>
      <c r="C23" s="5"/>
    </row>
    <row r="24" spans="1:3" x14ac:dyDescent="0.2">
      <c r="A24" s="5"/>
      <c r="B24" s="5"/>
      <c r="C24" s="5"/>
    </row>
    <row r="25" spans="1:3" x14ac:dyDescent="0.2">
      <c r="A25" s="5"/>
      <c r="B25" s="5"/>
      <c r="C25" s="5"/>
    </row>
    <row r="26" spans="1:3" x14ac:dyDescent="0.2">
      <c r="A26" s="5"/>
      <c r="B26" s="5"/>
      <c r="C26" s="5"/>
    </row>
    <row r="27" spans="1:3" x14ac:dyDescent="0.2">
      <c r="A27" s="5"/>
      <c r="B27" s="5"/>
      <c r="C27" s="5"/>
    </row>
    <row r="28" spans="1:3" x14ac:dyDescent="0.2">
      <c r="A28" s="5"/>
      <c r="B28" s="5"/>
      <c r="C28" s="5"/>
    </row>
    <row r="29" spans="1:3" x14ac:dyDescent="0.2">
      <c r="A29" s="5"/>
      <c r="B29" s="5"/>
      <c r="C29" s="5"/>
    </row>
  </sheetData>
  <hyperlinks>
    <hyperlink ref="B4" r:id="rId1" xr:uid="{00000000-0004-0000-0700-000000000000}"/>
    <hyperlink ref="B19" r:id="rId2" xr:uid="{00000000-0004-0000-0700-000001000000}"/>
  </hyperlinks>
  <pageMargins left="0.7" right="0.7" top="0.75" bottom="0.75" header="0.3" footer="0.3"/>
  <pageSetup orientation="portrait" r:id="rId3"/>
  <headerFooter>
    <oddFooter>&amp;C_x000D_&amp;1#&amp;"Calibri"&amp;12&amp;K000000 Nasdaq - Internal Use: Distribution limited to Nasdaq personnel and authorized third parties subject to confidentiality obligations</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E3CA1BF41486F47B9EBD04625AF12B6" ma:contentTypeVersion="25" ma:contentTypeDescription="Create a new document." ma:contentTypeScope="" ma:versionID="a43d9ae4198ff2c6bf2562e2a701c416">
  <xsd:schema xmlns:xsd="http://www.w3.org/2001/XMLSchema" xmlns:xs="http://www.w3.org/2001/XMLSchema" xmlns:p="http://schemas.microsoft.com/office/2006/metadata/properties" xmlns:ns2="0bbb3a80-4943-4980-896a-096877c59614" xmlns:ns3="4fcbedb4-457b-4750-9e26-a7f38a0457ea" targetNamespace="http://schemas.microsoft.com/office/2006/metadata/properties" ma:root="true" ma:fieldsID="f26fdb5d059344b7973703ba51aa476d" ns2:_="" ns3:_="">
    <xsd:import namespace="0bbb3a80-4943-4980-896a-096877c59614"/>
    <xsd:import namespace="4fcbedb4-457b-4750-9e26-a7f38a0457e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SearchProperties" minOccurs="0"/>
                <xsd:element ref="ns2:Notes" minOccurs="0"/>
                <xsd:element ref="ns2:MediaServiceObjectDetectorVersions" minOccurs="0"/>
                <xsd:element ref="ns3:_ip_UnifiedCompliancePolicyProperties" minOccurs="0"/>
                <xsd:element ref="ns3: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b3a80-4943-4980-896a-096877c59614"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OCR" ma:index="8" nillable="true" ma:displayName="Extracted Text" ma:internalName="MediaServiceOCR" ma:readOnly="true">
      <xsd:simpleType>
        <xsd:restriction base="dms:Note">
          <xsd:maxLength value="255"/>
        </xsd:restriction>
      </xsd:simpleType>
    </xsd:element>
    <xsd:element name="MediaServiceGenerationTime" ma:index="9" nillable="true" ma:displayName="MediaServiceGenerationTime" ma:hidden="true" ma:internalName="MediaServiceGenerationTime" ma:readOnly="true">
      <xsd:simpleType>
        <xsd:restriction base="dms:Text"/>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4d500ba-7a14-4510-aa09-dcf56c53d1a0" ma:termSetId="09814cd3-568e-fe90-9814-8d621ff8fb84" ma:anchorId="fba54fb3-c3e1-fe81-a776-ca4b69148c4d" ma:open="true" ma:isKeyword="false">
      <xsd:complexType>
        <xsd:sequence>
          <xsd:element ref="pc:Terms" minOccurs="0" maxOccurs="1"/>
        </xsd:sequence>
      </xsd:complexType>
    </xsd:element>
    <xsd:element name="MediaServiceSearchProperties" ma:index="16" nillable="true" ma:displayName="MediaServiceSearchProperties" ma:hidden="true" ma:internalName="MediaServiceSearchProperties" ma:readOnly="true">
      <xsd:simpleType>
        <xsd:restriction base="dms:Note"/>
      </xsd:simpleType>
    </xsd:element>
    <xsd:element name="Notes" ma:index="17" nillable="true" ma:displayName="Notes" ma:internalName="Notes0" ma:readOnly="false">
      <xsd:simpleType>
        <xsd:restriction base="dms:Text">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cbedb4-457b-4750-9e26-a7f38a0457ea" elementFormDefault="qualified">
    <xsd:import namespace="http://schemas.microsoft.com/office/2006/documentManagement/types"/>
    <xsd:import namespace="http://schemas.microsoft.com/office/infopath/2007/PartnerControls"/>
    <xsd:element name="SharedWithUsers" ma:index="6"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ab0af14-206f-4cfb-a1da-79da2e2b3597}" ma:internalName="TaxCatchAll" ma:showField="CatchAllData" ma:web="4fcbedb4-457b-4750-9e26-a7f38a0457ea">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3" nillable="true" ma:displayName="Unified Compliance Policy Properties" ma:internalName="_ip_UnifiedCompliancePolicyProperties" ma:readOnly="false">
      <xsd:simpleType>
        <xsd:restriction base="dms:Note"/>
      </xsd:simpleType>
    </xsd:element>
    <xsd:element name="_ip_UnifiedCompliancePolicyUIAction" ma:index="24"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otes xmlns="0bbb3a80-4943-4980-896a-096877c59614" xsi:nil="true"/>
    <TaxCatchAll xmlns="4fcbedb4-457b-4750-9e26-a7f38a0457ea" xsi:nil="true"/>
    <lcf76f155ced4ddcb4097134ff3c332f xmlns="0bbb3a80-4943-4980-896a-096877c59614">
      <Terms xmlns="http://schemas.microsoft.com/office/infopath/2007/PartnerControls"/>
    </lcf76f155ced4ddcb4097134ff3c332f>
    <_ip_UnifiedCompliancePolicyProperties xmlns="4fcbedb4-457b-4750-9e26-a7f38a0457ea" xsi:nil="true"/>
    <_ip_UnifiedCompliancePolicyUIAction xmlns="4fcbedb4-457b-4750-9e26-a7f38a0457ea" xsi:nil="true"/>
  </documentManagement>
</p:properties>
</file>

<file path=customXml/itemProps1.xml><?xml version="1.0" encoding="utf-8"?>
<ds:datastoreItem xmlns:ds="http://schemas.openxmlformats.org/officeDocument/2006/customXml" ds:itemID="{796A0935-0E56-4A13-99D8-1930CE95787B}">
  <ds:schemaRefs>
    <ds:schemaRef ds:uri="http://schemas.microsoft.com/sharepoint/v3/contenttype/forms"/>
  </ds:schemaRefs>
</ds:datastoreItem>
</file>

<file path=customXml/itemProps2.xml><?xml version="1.0" encoding="utf-8"?>
<ds:datastoreItem xmlns:ds="http://schemas.openxmlformats.org/officeDocument/2006/customXml" ds:itemID="{FA3B7333-34EA-4991-8971-FC4A295173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bb3a80-4943-4980-896a-096877c59614"/>
    <ds:schemaRef ds:uri="4fcbedb4-457b-4750-9e26-a7f38a0457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E26EEF-2071-46F6-815F-214133B3A173}">
  <ds:schemaRefs>
    <ds:schemaRef ds:uri="0bbb3a80-4943-4980-896a-096877c59614"/>
    <ds:schemaRef ds:uri="http://purl.org/dc/elements/1.1/"/>
    <ds:schemaRef ds:uri="http://www.w3.org/XML/1998/namespace"/>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4fcbedb4-457b-4750-9e26-a7f38a0457ea"/>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fe63fdbc-9223-49ac-a12c-b8ae101f8b2d}" enabled="1" method="Standard" siteId="{d0b75e95-684a-45e3-8d2d-53fa2a6a513f}"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GanttChart - V4</vt:lpstr>
      <vt:lpstr>GanttChart - V3</vt:lpstr>
      <vt:lpstr>GanttChart - V2</vt:lpstr>
      <vt:lpstr>GanttChart</vt:lpstr>
      <vt:lpstr>Sheet2</vt:lpstr>
      <vt:lpstr>Period Lookup</vt:lpstr>
      <vt:lpstr>Help</vt:lpstr>
      <vt:lpstr>TermsOfUse</vt:lpstr>
      <vt:lpstr>GanttChart!prevWBS</vt:lpstr>
      <vt:lpstr>'GanttChart - V2'!prevWBS</vt:lpstr>
      <vt:lpstr>'GanttChart - V3'!prevWBS</vt:lpstr>
      <vt:lpstr>'GanttChart - V4'!prevWBS</vt:lpstr>
      <vt:lpstr>GanttChart!Print_Area</vt:lpstr>
      <vt:lpstr>'GanttChart - V2'!Print_Area</vt:lpstr>
      <vt:lpstr>'GanttChart - V3'!Print_Area</vt:lpstr>
      <vt:lpstr>'GanttChart - V4'!Print_Area</vt:lpstr>
      <vt:lpstr>GanttChart!Print_Titles</vt:lpstr>
      <vt:lpstr>'GanttChart - V2'!Print_Titles</vt:lpstr>
      <vt:lpstr>'GanttChart - V3'!Print_Titles</vt:lpstr>
      <vt:lpstr>'GanttChart - V4'!Print_Titles</vt:lpstr>
    </vt:vector>
  </TitlesOfParts>
  <Manager/>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subject/>
  <dc:creator>Vertex42.com</dc:creator>
  <cp:keywords/>
  <dc:description>(c) 2006-2018 Vertex42 LLC. All Rights Reserved.</dc:description>
  <cp:lastModifiedBy>Jeff Kimsey</cp:lastModifiedBy>
  <dcterms:created xsi:type="dcterms:W3CDTF">2010-06-09T16:05:03Z</dcterms:created>
  <dcterms:modified xsi:type="dcterms:W3CDTF">2026-03-24T20:00:22Z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y fmtid="{D5CDD505-2E9C-101B-9397-08002B2CF9AE}" pid="5" name="ContentTypeId">
    <vt:lpwstr>0x0101001E3CA1BF41486F47B9EBD04625AF12B6</vt:lpwstr>
  </property>
  <property fmtid="{D5CDD505-2E9C-101B-9397-08002B2CF9AE}" pid="6" name="Order">
    <vt:r8>41782300</vt:r8>
  </property>
  <property fmtid="{D5CDD505-2E9C-101B-9397-08002B2CF9AE}" pid="7" name="_ExtendedDescription">
    <vt:lpwstr/>
  </property>
  <property fmtid="{D5CDD505-2E9C-101B-9397-08002B2CF9AE}" pid="8" name="MediaServiceImageTags">
    <vt:lpwstr/>
  </property>
</Properties>
</file>